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 codeName="{4AEB4F63-F33D-04DF-ECAF-5796C6CBFC7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13F4575-53EA-47BA-B4BE-B8F5A70C8340}" xr6:coauthVersionLast="45" xr6:coauthVersionMax="45" xr10:uidLastSave="{00000000-0000-0000-0000-000000000000}"/>
  <bookViews>
    <workbookView xWindow="-120" yWindow="-120" windowWidth="20730" windowHeight="11760" tabRatio="165" firstSheet="12" activeTab="12" xr2:uid="{25709DCD-0480-4910-B0FA-21BE1162C183}"/>
  </bookViews>
  <sheets>
    <sheet name="Home" sheetId="2" r:id="rId1"/>
    <sheet name="jan" sheetId="1" r:id="rId2"/>
    <sheet name="feb" sheetId="5" r:id="rId3"/>
    <sheet name="mar" sheetId="6" r:id="rId4"/>
    <sheet name="apr" sheetId="7" r:id="rId5"/>
    <sheet name="may" sheetId="8" r:id="rId6"/>
    <sheet name="jun" sheetId="9" r:id="rId7"/>
    <sheet name="july" sheetId="10" r:id="rId8"/>
    <sheet name="aug" sheetId="11" r:id="rId9"/>
    <sheet name="sep" sheetId="12" r:id="rId10"/>
    <sheet name="oct" sheetId="13" r:id="rId11"/>
    <sheet name="nov" sheetId="14" r:id="rId12"/>
    <sheet name="dec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24" i="15" l="1"/>
  <c r="AT24" i="15"/>
  <c r="AP24" i="15"/>
  <c r="AN24" i="15"/>
  <c r="AM24" i="15"/>
  <c r="AL24" i="15"/>
  <c r="AX24" i="15" s="1"/>
  <c r="AX23" i="15"/>
  <c r="AV23" i="15"/>
  <c r="AT23" i="15"/>
  <c r="AN23" i="15"/>
  <c r="AP23" i="15" s="1"/>
  <c r="AM23" i="15"/>
  <c r="AL23" i="15"/>
  <c r="AR23" i="15" s="1"/>
  <c r="AX22" i="15"/>
  <c r="AV22" i="15"/>
  <c r="AT22" i="15"/>
  <c r="AR22" i="15"/>
  <c r="AN22" i="15"/>
  <c r="AP22" i="15" s="1"/>
  <c r="AM22" i="15"/>
  <c r="AL22" i="15"/>
  <c r="AV21" i="15"/>
  <c r="AT21" i="15"/>
  <c r="AN21" i="15"/>
  <c r="AP21" i="15" s="1"/>
  <c r="AM21" i="15"/>
  <c r="AL21" i="15"/>
  <c r="AX21" i="15" s="1"/>
  <c r="AV20" i="15"/>
  <c r="AT20" i="15"/>
  <c r="AP20" i="15"/>
  <c r="AN20" i="15"/>
  <c r="AM20" i="15"/>
  <c r="AL20" i="15"/>
  <c r="AX20" i="15" s="1"/>
  <c r="AX19" i="15"/>
  <c r="AV19" i="15"/>
  <c r="AT19" i="15"/>
  <c r="AN19" i="15"/>
  <c r="AP19" i="15" s="1"/>
  <c r="AM19" i="15"/>
  <c r="AL19" i="15"/>
  <c r="AR19" i="15" s="1"/>
  <c r="AX18" i="15"/>
  <c r="AV18" i="15"/>
  <c r="AT18" i="15"/>
  <c r="AR18" i="15"/>
  <c r="AN18" i="15"/>
  <c r="AP18" i="15" s="1"/>
  <c r="AM18" i="15"/>
  <c r="AL18" i="15"/>
  <c r="AV17" i="15"/>
  <c r="AT17" i="15"/>
  <c r="AN17" i="15"/>
  <c r="AP17" i="15" s="1"/>
  <c r="AM17" i="15"/>
  <c r="AL17" i="15"/>
  <c r="AX17" i="15" s="1"/>
  <c r="AV16" i="15"/>
  <c r="AT16" i="15"/>
  <c r="AP16" i="15"/>
  <c r="AN16" i="15"/>
  <c r="AM16" i="15"/>
  <c r="AL16" i="15"/>
  <c r="AX16" i="15" s="1"/>
  <c r="AX15" i="15"/>
  <c r="AV15" i="15"/>
  <c r="AT15" i="15"/>
  <c r="AN15" i="15"/>
  <c r="AP15" i="15" s="1"/>
  <c r="AM15" i="15"/>
  <c r="AL15" i="15"/>
  <c r="AR15" i="15" s="1"/>
  <c r="AX14" i="15"/>
  <c r="AV14" i="15"/>
  <c r="AT14" i="15"/>
  <c r="AR14" i="15"/>
  <c r="AN14" i="15"/>
  <c r="AP14" i="15" s="1"/>
  <c r="AM14" i="15"/>
  <c r="AL14" i="15"/>
  <c r="AV13" i="15"/>
  <c r="AT13" i="15"/>
  <c r="AP13" i="15"/>
  <c r="AN13" i="15"/>
  <c r="AM13" i="15"/>
  <c r="AL13" i="15"/>
  <c r="AX13" i="15" s="1"/>
  <c r="AV12" i="15"/>
  <c r="AT12" i="15"/>
  <c r="AP12" i="15"/>
  <c r="AN12" i="15"/>
  <c r="AM12" i="15"/>
  <c r="AL12" i="15"/>
  <c r="AX12" i="15" s="1"/>
  <c r="AX11" i="15"/>
  <c r="AV11" i="15"/>
  <c r="AT11" i="15"/>
  <c r="AR11" i="15"/>
  <c r="AN11" i="15"/>
  <c r="AP11" i="15" s="1"/>
  <c r="AM11" i="15"/>
  <c r="AL11" i="15"/>
  <c r="AX10" i="15"/>
  <c r="AV10" i="15"/>
  <c r="AT10" i="15"/>
  <c r="AR10" i="15"/>
  <c r="AN10" i="15"/>
  <c r="AP10" i="15" s="1"/>
  <c r="AM10" i="15"/>
  <c r="AL10" i="15"/>
  <c r="F6" i="15"/>
  <c r="K6" i="15" s="1"/>
  <c r="AV24" i="14"/>
  <c r="AT24" i="14"/>
  <c r="AP24" i="14"/>
  <c r="AN24" i="14"/>
  <c r="AM24" i="14"/>
  <c r="AL24" i="14"/>
  <c r="AX24" i="14" s="1"/>
  <c r="AX23" i="14"/>
  <c r="AV23" i="14"/>
  <c r="AT23" i="14"/>
  <c r="AN23" i="14"/>
  <c r="AP23" i="14" s="1"/>
  <c r="AM23" i="14"/>
  <c r="AL23" i="14"/>
  <c r="AR23" i="14" s="1"/>
  <c r="AX22" i="14"/>
  <c r="AV22" i="14"/>
  <c r="AT22" i="14"/>
  <c r="AR22" i="14"/>
  <c r="AN22" i="14"/>
  <c r="AP22" i="14" s="1"/>
  <c r="AM22" i="14"/>
  <c r="AL22" i="14"/>
  <c r="AV21" i="14"/>
  <c r="AT21" i="14"/>
  <c r="AN21" i="14"/>
  <c r="AP21" i="14" s="1"/>
  <c r="AM21" i="14"/>
  <c r="AL21" i="14"/>
  <c r="AX21" i="14" s="1"/>
  <c r="AV20" i="14"/>
  <c r="AT20" i="14"/>
  <c r="AP20" i="14"/>
  <c r="AN20" i="14"/>
  <c r="AM20" i="14"/>
  <c r="AL20" i="14"/>
  <c r="AX20" i="14" s="1"/>
  <c r="AX19" i="14"/>
  <c r="AV19" i="14"/>
  <c r="AT19" i="14"/>
  <c r="AN19" i="14"/>
  <c r="AP19" i="14" s="1"/>
  <c r="AM19" i="14"/>
  <c r="AL19" i="14"/>
  <c r="AR19" i="14" s="1"/>
  <c r="AX18" i="14"/>
  <c r="AV18" i="14"/>
  <c r="AT18" i="14"/>
  <c r="AR18" i="14"/>
  <c r="AN18" i="14"/>
  <c r="AP18" i="14" s="1"/>
  <c r="AM18" i="14"/>
  <c r="AL18" i="14"/>
  <c r="AV17" i="14"/>
  <c r="AT17" i="14"/>
  <c r="AN17" i="14"/>
  <c r="AP17" i="14" s="1"/>
  <c r="AM17" i="14"/>
  <c r="AL17" i="14"/>
  <c r="AX17" i="14" s="1"/>
  <c r="AV16" i="14"/>
  <c r="AT16" i="14"/>
  <c r="AP16" i="14"/>
  <c r="AN16" i="14"/>
  <c r="AM16" i="14"/>
  <c r="AL16" i="14"/>
  <c r="AX16" i="14" s="1"/>
  <c r="AX15" i="14"/>
  <c r="AV15" i="14"/>
  <c r="AT15" i="14"/>
  <c r="AN15" i="14"/>
  <c r="AP15" i="14" s="1"/>
  <c r="AM15" i="14"/>
  <c r="AL15" i="14"/>
  <c r="AR15" i="14" s="1"/>
  <c r="AX14" i="14"/>
  <c r="AV14" i="14"/>
  <c r="AT14" i="14"/>
  <c r="AR14" i="14"/>
  <c r="AN14" i="14"/>
  <c r="AP14" i="14" s="1"/>
  <c r="AM14" i="14"/>
  <c r="AL14" i="14"/>
  <c r="AV13" i="14"/>
  <c r="AT13" i="14"/>
  <c r="AN13" i="14"/>
  <c r="AP13" i="14" s="1"/>
  <c r="AM13" i="14"/>
  <c r="AL13" i="14"/>
  <c r="AR13" i="14" s="1"/>
  <c r="AV12" i="14"/>
  <c r="AT12" i="14"/>
  <c r="AP12" i="14"/>
  <c r="AN12" i="14"/>
  <c r="AM12" i="14"/>
  <c r="AL12" i="14"/>
  <c r="AX12" i="14" s="1"/>
  <c r="AX11" i="14"/>
  <c r="AV11" i="14"/>
  <c r="AT11" i="14"/>
  <c r="AN11" i="14"/>
  <c r="AP11" i="14" s="1"/>
  <c r="AM11" i="14"/>
  <c r="AL11" i="14"/>
  <c r="AR11" i="14" s="1"/>
  <c r="AX10" i="14"/>
  <c r="AV10" i="14"/>
  <c r="AT10" i="14"/>
  <c r="AR10" i="14"/>
  <c r="AN10" i="14"/>
  <c r="AP10" i="14" s="1"/>
  <c r="AM10" i="14"/>
  <c r="AL10" i="14"/>
  <c r="F6" i="14"/>
  <c r="K6" i="14" s="1"/>
  <c r="AV24" i="13"/>
  <c r="AT24" i="13"/>
  <c r="AP24" i="13"/>
  <c r="AN24" i="13"/>
  <c r="AM24" i="13"/>
  <c r="AL24" i="13"/>
  <c r="AX24" i="13" s="1"/>
  <c r="AX23" i="13"/>
  <c r="AV23" i="13"/>
  <c r="AT23" i="13"/>
  <c r="AN23" i="13"/>
  <c r="AP23" i="13" s="1"/>
  <c r="AM23" i="13"/>
  <c r="AL23" i="13"/>
  <c r="AR23" i="13" s="1"/>
  <c r="AX22" i="13"/>
  <c r="AV22" i="13"/>
  <c r="AT22" i="13"/>
  <c r="AR22" i="13"/>
  <c r="AN22" i="13"/>
  <c r="AP22" i="13" s="1"/>
  <c r="AM22" i="13"/>
  <c r="AL22" i="13"/>
  <c r="AV21" i="13"/>
  <c r="AT21" i="13"/>
  <c r="AN21" i="13"/>
  <c r="AP21" i="13" s="1"/>
  <c r="AM21" i="13"/>
  <c r="AL21" i="13"/>
  <c r="AX21" i="13" s="1"/>
  <c r="AV20" i="13"/>
  <c r="AT20" i="13"/>
  <c r="AP20" i="13"/>
  <c r="AN20" i="13"/>
  <c r="AM20" i="13"/>
  <c r="AL20" i="13"/>
  <c r="AX20" i="13" s="1"/>
  <c r="AX19" i="13"/>
  <c r="AV19" i="13"/>
  <c r="AT19" i="13"/>
  <c r="AN19" i="13"/>
  <c r="AP19" i="13" s="1"/>
  <c r="AM19" i="13"/>
  <c r="AL19" i="13"/>
  <c r="AR19" i="13" s="1"/>
  <c r="AX18" i="13"/>
  <c r="AV18" i="13"/>
  <c r="AT18" i="13"/>
  <c r="AR18" i="13"/>
  <c r="AN18" i="13"/>
  <c r="AP18" i="13" s="1"/>
  <c r="AM18" i="13"/>
  <c r="AL18" i="13"/>
  <c r="AV17" i="13"/>
  <c r="AT17" i="13"/>
  <c r="AN17" i="13"/>
  <c r="AP17" i="13" s="1"/>
  <c r="AM17" i="13"/>
  <c r="AL17" i="13"/>
  <c r="AR17" i="13" s="1"/>
  <c r="AV16" i="13"/>
  <c r="AT16" i="13"/>
  <c r="AP16" i="13"/>
  <c r="AN16" i="13"/>
  <c r="AM16" i="13"/>
  <c r="AL16" i="13"/>
  <c r="AX16" i="13" s="1"/>
  <c r="AX15" i="13"/>
  <c r="AV15" i="13"/>
  <c r="AT15" i="13"/>
  <c r="AN15" i="13"/>
  <c r="AP15" i="13" s="1"/>
  <c r="AM15" i="13"/>
  <c r="AL15" i="13"/>
  <c r="AR15" i="13" s="1"/>
  <c r="AX14" i="13"/>
  <c r="AV14" i="13"/>
  <c r="AT14" i="13"/>
  <c r="AR14" i="13"/>
  <c r="AN14" i="13"/>
  <c r="AP14" i="13" s="1"/>
  <c r="AM14" i="13"/>
  <c r="AL14" i="13"/>
  <c r="AV13" i="13"/>
  <c r="AT13" i="13"/>
  <c r="AN13" i="13"/>
  <c r="AP13" i="13" s="1"/>
  <c r="AM13" i="13"/>
  <c r="AL13" i="13"/>
  <c r="AX13" i="13" s="1"/>
  <c r="AV12" i="13"/>
  <c r="AT12" i="13"/>
  <c r="AP12" i="13"/>
  <c r="AN12" i="13"/>
  <c r="AM12" i="13"/>
  <c r="AL12" i="13"/>
  <c r="AX12" i="13" s="1"/>
  <c r="AX11" i="13"/>
  <c r="AV11" i="13"/>
  <c r="AT11" i="13"/>
  <c r="AN11" i="13"/>
  <c r="AP11" i="13" s="1"/>
  <c r="AM11" i="13"/>
  <c r="AL11" i="13"/>
  <c r="AR11" i="13" s="1"/>
  <c r="AX10" i="13"/>
  <c r="AV10" i="13"/>
  <c r="AT10" i="13"/>
  <c r="AR10" i="13"/>
  <c r="AN10" i="13"/>
  <c r="AP10" i="13" s="1"/>
  <c r="AM10" i="13"/>
  <c r="AL10" i="13"/>
  <c r="F6" i="13"/>
  <c r="K6" i="13" s="1"/>
  <c r="AV24" i="12"/>
  <c r="AT24" i="12"/>
  <c r="AP24" i="12"/>
  <c r="AN24" i="12"/>
  <c r="AM24" i="12"/>
  <c r="AL24" i="12"/>
  <c r="AX24" i="12" s="1"/>
  <c r="AX23" i="12"/>
  <c r="AV23" i="12"/>
  <c r="AT23" i="12"/>
  <c r="AN23" i="12"/>
  <c r="AP23" i="12" s="1"/>
  <c r="AM23" i="12"/>
  <c r="AL23" i="12"/>
  <c r="AR23" i="12" s="1"/>
  <c r="AX22" i="12"/>
  <c r="AV22" i="12"/>
  <c r="AT22" i="12"/>
  <c r="AR22" i="12"/>
  <c r="AN22" i="12"/>
  <c r="AP22" i="12" s="1"/>
  <c r="AM22" i="12"/>
  <c r="AL22" i="12"/>
  <c r="AV21" i="12"/>
  <c r="AT21" i="12"/>
  <c r="AN21" i="12"/>
  <c r="AP21" i="12" s="1"/>
  <c r="AM21" i="12"/>
  <c r="AL21" i="12"/>
  <c r="AX21" i="12" s="1"/>
  <c r="AV20" i="12"/>
  <c r="AT20" i="12"/>
  <c r="AP20" i="12"/>
  <c r="AN20" i="12"/>
  <c r="AM20" i="12"/>
  <c r="AL20" i="12"/>
  <c r="AX20" i="12" s="1"/>
  <c r="AX19" i="12"/>
  <c r="AV19" i="12"/>
  <c r="AT19" i="12"/>
  <c r="AN19" i="12"/>
  <c r="AP19" i="12" s="1"/>
  <c r="AM19" i="12"/>
  <c r="AL19" i="12"/>
  <c r="AR19" i="12" s="1"/>
  <c r="AX18" i="12"/>
  <c r="AV18" i="12"/>
  <c r="AT18" i="12"/>
  <c r="AR18" i="12"/>
  <c r="AN18" i="12"/>
  <c r="AP18" i="12" s="1"/>
  <c r="AM18" i="12"/>
  <c r="AL18" i="12"/>
  <c r="AV17" i="12"/>
  <c r="AT17" i="12"/>
  <c r="AN17" i="12"/>
  <c r="AP17" i="12" s="1"/>
  <c r="AM17" i="12"/>
  <c r="AL17" i="12"/>
  <c r="AX17" i="12" s="1"/>
  <c r="AV16" i="12"/>
  <c r="AT16" i="12"/>
  <c r="AP16" i="12"/>
  <c r="AN16" i="12"/>
  <c r="AM16" i="12"/>
  <c r="AL16" i="12"/>
  <c r="AX16" i="12" s="1"/>
  <c r="AX15" i="12"/>
  <c r="AV15" i="12"/>
  <c r="AT15" i="12"/>
  <c r="AN15" i="12"/>
  <c r="AP15" i="12" s="1"/>
  <c r="AM15" i="12"/>
  <c r="AL15" i="12"/>
  <c r="AR15" i="12" s="1"/>
  <c r="AX14" i="12"/>
  <c r="AV14" i="12"/>
  <c r="AT14" i="12"/>
  <c r="AR14" i="12"/>
  <c r="AN14" i="12"/>
  <c r="AP14" i="12" s="1"/>
  <c r="AM14" i="12"/>
  <c r="AL14" i="12"/>
  <c r="AV13" i="12"/>
  <c r="AT13" i="12"/>
  <c r="AN13" i="12"/>
  <c r="AP13" i="12" s="1"/>
  <c r="AM13" i="12"/>
  <c r="AL13" i="12"/>
  <c r="AR13" i="12" s="1"/>
  <c r="AV12" i="12"/>
  <c r="AT12" i="12"/>
  <c r="AP12" i="12"/>
  <c r="AN12" i="12"/>
  <c r="AM12" i="12"/>
  <c r="AL12" i="12"/>
  <c r="AX12" i="12" s="1"/>
  <c r="AX11" i="12"/>
  <c r="AV11" i="12"/>
  <c r="AT11" i="12"/>
  <c r="AN11" i="12"/>
  <c r="AP11" i="12" s="1"/>
  <c r="AM11" i="12"/>
  <c r="AL11" i="12"/>
  <c r="AR11" i="12" s="1"/>
  <c r="AX10" i="12"/>
  <c r="AV10" i="12"/>
  <c r="AT10" i="12"/>
  <c r="AR10" i="12"/>
  <c r="AN10" i="12"/>
  <c r="AP10" i="12" s="1"/>
  <c r="AM10" i="12"/>
  <c r="AL10" i="12"/>
  <c r="F6" i="12"/>
  <c r="K6" i="12" s="1"/>
  <c r="AV24" i="11"/>
  <c r="AT24" i="11"/>
  <c r="AP24" i="11"/>
  <c r="AN24" i="11"/>
  <c r="AM24" i="11"/>
  <c r="AL24" i="11"/>
  <c r="AX24" i="11" s="1"/>
  <c r="AX23" i="11"/>
  <c r="AV23" i="11"/>
  <c r="AT23" i="11"/>
  <c r="AN23" i="11"/>
  <c r="AP23" i="11" s="1"/>
  <c r="AM23" i="11"/>
  <c r="AL23" i="11"/>
  <c r="AR23" i="11" s="1"/>
  <c r="AX22" i="11"/>
  <c r="AV22" i="11"/>
  <c r="AT22" i="11"/>
  <c r="AR22" i="11"/>
  <c r="AN22" i="11"/>
  <c r="AP22" i="11" s="1"/>
  <c r="AM22" i="11"/>
  <c r="AL22" i="11"/>
  <c r="AV21" i="11"/>
  <c r="AT21" i="11"/>
  <c r="AN21" i="11"/>
  <c r="AP21" i="11" s="1"/>
  <c r="AM21" i="11"/>
  <c r="AL21" i="11"/>
  <c r="AR21" i="11" s="1"/>
  <c r="AV20" i="11"/>
  <c r="AT20" i="11"/>
  <c r="AP20" i="11"/>
  <c r="AN20" i="11"/>
  <c r="AM20" i="11"/>
  <c r="AL20" i="11"/>
  <c r="AX20" i="11" s="1"/>
  <c r="AX19" i="11"/>
  <c r="AV19" i="11"/>
  <c r="AT19" i="11"/>
  <c r="AN19" i="11"/>
  <c r="AP19" i="11" s="1"/>
  <c r="AM19" i="11"/>
  <c r="AL19" i="11"/>
  <c r="AR19" i="11" s="1"/>
  <c r="AX18" i="11"/>
  <c r="AV18" i="11"/>
  <c r="AT18" i="11"/>
  <c r="AR18" i="11"/>
  <c r="AN18" i="11"/>
  <c r="AP18" i="11" s="1"/>
  <c r="AM18" i="11"/>
  <c r="AL18" i="11"/>
  <c r="AV17" i="11"/>
  <c r="AT17" i="11"/>
  <c r="AN17" i="11"/>
  <c r="AP17" i="11" s="1"/>
  <c r="AM17" i="11"/>
  <c r="AL17" i="11"/>
  <c r="AX17" i="11" s="1"/>
  <c r="AV16" i="11"/>
  <c r="AT16" i="11"/>
  <c r="AP16" i="11"/>
  <c r="AN16" i="11"/>
  <c r="AM16" i="11"/>
  <c r="AL16" i="11"/>
  <c r="AX16" i="11" s="1"/>
  <c r="AX15" i="11"/>
  <c r="AV15" i="11"/>
  <c r="AT15" i="11"/>
  <c r="AN15" i="11"/>
  <c r="AP15" i="11" s="1"/>
  <c r="AM15" i="11"/>
  <c r="AL15" i="11"/>
  <c r="AR15" i="11" s="1"/>
  <c r="AX14" i="11"/>
  <c r="AV14" i="11"/>
  <c r="AT14" i="11"/>
  <c r="AR14" i="11"/>
  <c r="AN14" i="11"/>
  <c r="AP14" i="11" s="1"/>
  <c r="AM14" i="11"/>
  <c r="AL14" i="11"/>
  <c r="AV13" i="11"/>
  <c r="AT13" i="11"/>
  <c r="AN13" i="11"/>
  <c r="AP13" i="11" s="1"/>
  <c r="AM13" i="11"/>
  <c r="AL13" i="11"/>
  <c r="AX13" i="11" s="1"/>
  <c r="AV12" i="11"/>
  <c r="AT12" i="11"/>
  <c r="AP12" i="11"/>
  <c r="AN12" i="11"/>
  <c r="AM12" i="11"/>
  <c r="AL12" i="11"/>
  <c r="AX12" i="11" s="1"/>
  <c r="AX11" i="11"/>
  <c r="AV11" i="11"/>
  <c r="AT11" i="11"/>
  <c r="AN11" i="11"/>
  <c r="AP11" i="11" s="1"/>
  <c r="AM11" i="11"/>
  <c r="AL11" i="11"/>
  <c r="AR11" i="11" s="1"/>
  <c r="AX10" i="11"/>
  <c r="AV10" i="11"/>
  <c r="AT10" i="11"/>
  <c r="AR10" i="11"/>
  <c r="AN10" i="11"/>
  <c r="AP10" i="11" s="1"/>
  <c r="AM10" i="11"/>
  <c r="AL10" i="11"/>
  <c r="F6" i="11"/>
  <c r="K6" i="11" s="1"/>
  <c r="AV24" i="10"/>
  <c r="AT24" i="10"/>
  <c r="AP24" i="10"/>
  <c r="AN24" i="10"/>
  <c r="AM24" i="10"/>
  <c r="AL24" i="10"/>
  <c r="AX24" i="10" s="1"/>
  <c r="AX23" i="10"/>
  <c r="AV23" i="10"/>
  <c r="AT23" i="10"/>
  <c r="AN23" i="10"/>
  <c r="AP23" i="10" s="1"/>
  <c r="AM23" i="10"/>
  <c r="AL23" i="10"/>
  <c r="AR23" i="10" s="1"/>
  <c r="AX22" i="10"/>
  <c r="AV22" i="10"/>
  <c r="AT22" i="10"/>
  <c r="AR22" i="10"/>
  <c r="AN22" i="10"/>
  <c r="AP22" i="10" s="1"/>
  <c r="AM22" i="10"/>
  <c r="AL22" i="10"/>
  <c r="AV21" i="10"/>
  <c r="AT21" i="10"/>
  <c r="AN21" i="10"/>
  <c r="AP21" i="10" s="1"/>
  <c r="AM21" i="10"/>
  <c r="AL21" i="10"/>
  <c r="AX21" i="10" s="1"/>
  <c r="AV20" i="10"/>
  <c r="AT20" i="10"/>
  <c r="AP20" i="10"/>
  <c r="AN20" i="10"/>
  <c r="AM20" i="10"/>
  <c r="AL20" i="10"/>
  <c r="AX20" i="10" s="1"/>
  <c r="AX19" i="10"/>
  <c r="AV19" i="10"/>
  <c r="AT19" i="10"/>
  <c r="AN19" i="10"/>
  <c r="AP19" i="10" s="1"/>
  <c r="AM19" i="10"/>
  <c r="AL19" i="10"/>
  <c r="AR19" i="10" s="1"/>
  <c r="AX18" i="10"/>
  <c r="AV18" i="10"/>
  <c r="AT18" i="10"/>
  <c r="AR18" i="10"/>
  <c r="AN18" i="10"/>
  <c r="AP18" i="10" s="1"/>
  <c r="AM18" i="10"/>
  <c r="AL18" i="10"/>
  <c r="AV17" i="10"/>
  <c r="AT17" i="10"/>
  <c r="AN17" i="10"/>
  <c r="AP17" i="10" s="1"/>
  <c r="AM17" i="10"/>
  <c r="AL17" i="10"/>
  <c r="AR17" i="10" s="1"/>
  <c r="AV16" i="10"/>
  <c r="AT16" i="10"/>
  <c r="AP16" i="10"/>
  <c r="AN16" i="10"/>
  <c r="AM16" i="10"/>
  <c r="AL16" i="10"/>
  <c r="AX16" i="10" s="1"/>
  <c r="AX15" i="10"/>
  <c r="AV15" i="10"/>
  <c r="AT15" i="10"/>
  <c r="AN15" i="10"/>
  <c r="AP15" i="10" s="1"/>
  <c r="AM15" i="10"/>
  <c r="AL15" i="10"/>
  <c r="AR15" i="10" s="1"/>
  <c r="AX14" i="10"/>
  <c r="AV14" i="10"/>
  <c r="AT14" i="10"/>
  <c r="AR14" i="10"/>
  <c r="AN14" i="10"/>
  <c r="AP14" i="10" s="1"/>
  <c r="AM14" i="10"/>
  <c r="AL14" i="10"/>
  <c r="AV13" i="10"/>
  <c r="AT13" i="10"/>
  <c r="AN13" i="10"/>
  <c r="AP13" i="10" s="1"/>
  <c r="AM13" i="10"/>
  <c r="AL13" i="10"/>
  <c r="AX13" i="10" s="1"/>
  <c r="AV12" i="10"/>
  <c r="AT12" i="10"/>
  <c r="AP12" i="10"/>
  <c r="AN12" i="10"/>
  <c r="AM12" i="10"/>
  <c r="AL12" i="10"/>
  <c r="AX12" i="10" s="1"/>
  <c r="AX11" i="10"/>
  <c r="AV11" i="10"/>
  <c r="AT11" i="10"/>
  <c r="AN11" i="10"/>
  <c r="AP11" i="10" s="1"/>
  <c r="AM11" i="10"/>
  <c r="AL11" i="10"/>
  <c r="AR11" i="10" s="1"/>
  <c r="AX10" i="10"/>
  <c r="AV10" i="10"/>
  <c r="AT10" i="10"/>
  <c r="AR10" i="10"/>
  <c r="AN10" i="10"/>
  <c r="AP10" i="10" s="1"/>
  <c r="AM10" i="10"/>
  <c r="AL10" i="10"/>
  <c r="F6" i="10"/>
  <c r="K6" i="10" s="1"/>
  <c r="AV24" i="9"/>
  <c r="AT24" i="9"/>
  <c r="AP24" i="9"/>
  <c r="AN24" i="9"/>
  <c r="AM24" i="9"/>
  <c r="AL24" i="9"/>
  <c r="AX24" i="9" s="1"/>
  <c r="AX23" i="9"/>
  <c r="AV23" i="9"/>
  <c r="AT23" i="9"/>
  <c r="AN23" i="9"/>
  <c r="AP23" i="9" s="1"/>
  <c r="AM23" i="9"/>
  <c r="AL23" i="9"/>
  <c r="AR23" i="9" s="1"/>
  <c r="AV22" i="9"/>
  <c r="AT22" i="9"/>
  <c r="AR22" i="9"/>
  <c r="AN22" i="9"/>
  <c r="AP22" i="9" s="1"/>
  <c r="AM22" i="9"/>
  <c r="AL22" i="9"/>
  <c r="AX22" i="9" s="1"/>
  <c r="AV21" i="9"/>
  <c r="AT21" i="9"/>
  <c r="AN21" i="9"/>
  <c r="AP21" i="9" s="1"/>
  <c r="AM21" i="9"/>
  <c r="AL21" i="9"/>
  <c r="AX21" i="9" s="1"/>
  <c r="AV20" i="9"/>
  <c r="AT20" i="9"/>
  <c r="AP20" i="9"/>
  <c r="AN20" i="9"/>
  <c r="AM20" i="9"/>
  <c r="AL20" i="9"/>
  <c r="AX20" i="9" s="1"/>
  <c r="AX19" i="9"/>
  <c r="AV19" i="9"/>
  <c r="AT19" i="9"/>
  <c r="AN19" i="9"/>
  <c r="AP19" i="9" s="1"/>
  <c r="AM19" i="9"/>
  <c r="AL19" i="9"/>
  <c r="AR19" i="9" s="1"/>
  <c r="AV18" i="9"/>
  <c r="AT18" i="9"/>
  <c r="AR18" i="9"/>
  <c r="AN18" i="9"/>
  <c r="AP18" i="9" s="1"/>
  <c r="AM18" i="9"/>
  <c r="AL18" i="9"/>
  <c r="AX18" i="9" s="1"/>
  <c r="AV17" i="9"/>
  <c r="AT17" i="9"/>
  <c r="AN17" i="9"/>
  <c r="AP17" i="9" s="1"/>
  <c r="AM17" i="9"/>
  <c r="AL17" i="9"/>
  <c r="AX17" i="9" s="1"/>
  <c r="AV16" i="9"/>
  <c r="AT16" i="9"/>
  <c r="AP16" i="9"/>
  <c r="AN16" i="9"/>
  <c r="AM16" i="9"/>
  <c r="AL16" i="9"/>
  <c r="AX16" i="9" s="1"/>
  <c r="AX15" i="9"/>
  <c r="AV15" i="9"/>
  <c r="AT15" i="9"/>
  <c r="AN15" i="9"/>
  <c r="AP15" i="9" s="1"/>
  <c r="AM15" i="9"/>
  <c r="AL15" i="9"/>
  <c r="AR15" i="9" s="1"/>
  <c r="AV14" i="9"/>
  <c r="AT14" i="9"/>
  <c r="AR14" i="9"/>
  <c r="AN14" i="9"/>
  <c r="AP14" i="9" s="1"/>
  <c r="AM14" i="9"/>
  <c r="AL14" i="9"/>
  <c r="AX14" i="9" s="1"/>
  <c r="AV13" i="9"/>
  <c r="AT13" i="9"/>
  <c r="AN13" i="9"/>
  <c r="AP13" i="9" s="1"/>
  <c r="AM13" i="9"/>
  <c r="AL13" i="9"/>
  <c r="AX13" i="9" s="1"/>
  <c r="AV12" i="9"/>
  <c r="AT12" i="9"/>
  <c r="AP12" i="9"/>
  <c r="AN12" i="9"/>
  <c r="AM12" i="9"/>
  <c r="AL12" i="9"/>
  <c r="AX12" i="9" s="1"/>
  <c r="AX11" i="9"/>
  <c r="AV11" i="9"/>
  <c r="AT11" i="9"/>
  <c r="AN11" i="9"/>
  <c r="AP11" i="9" s="1"/>
  <c r="AM11" i="9"/>
  <c r="AL11" i="9"/>
  <c r="AR11" i="9" s="1"/>
  <c r="AV10" i="9"/>
  <c r="AT10" i="9"/>
  <c r="AR10" i="9"/>
  <c r="AN10" i="9"/>
  <c r="AP10" i="9" s="1"/>
  <c r="AM10" i="9"/>
  <c r="AL10" i="9"/>
  <c r="AX10" i="9" s="1"/>
  <c r="F6" i="9"/>
  <c r="K6" i="9" s="1"/>
  <c r="AV24" i="8"/>
  <c r="AT24" i="8"/>
  <c r="AN24" i="8"/>
  <c r="AP24" i="8" s="1"/>
  <c r="AM24" i="8"/>
  <c r="AL24" i="8"/>
  <c r="AX24" i="8" s="1"/>
  <c r="AV23" i="8"/>
  <c r="AT23" i="8"/>
  <c r="AN23" i="8"/>
  <c r="AP23" i="8" s="1"/>
  <c r="AM23" i="8"/>
  <c r="AL23" i="8"/>
  <c r="AR23" i="8" s="1"/>
  <c r="AV22" i="8"/>
  <c r="AT22" i="8"/>
  <c r="AP22" i="8"/>
  <c r="AN22" i="8"/>
  <c r="AM22" i="8"/>
  <c r="AL22" i="8"/>
  <c r="AX22" i="8" s="1"/>
  <c r="AV21" i="8"/>
  <c r="AT21" i="8"/>
  <c r="AN21" i="8"/>
  <c r="AP21" i="8" s="1"/>
  <c r="AM21" i="8"/>
  <c r="AL21" i="8"/>
  <c r="AX21" i="8" s="1"/>
  <c r="AV20" i="8"/>
  <c r="AT20" i="8"/>
  <c r="AN20" i="8"/>
  <c r="AP20" i="8" s="1"/>
  <c r="AM20" i="8"/>
  <c r="AL20" i="8"/>
  <c r="AV19" i="8"/>
  <c r="AT19" i="8"/>
  <c r="AN19" i="8"/>
  <c r="AP19" i="8" s="1"/>
  <c r="AM19" i="8"/>
  <c r="AL19" i="8"/>
  <c r="AV18" i="8"/>
  <c r="AT18" i="8"/>
  <c r="AP18" i="8"/>
  <c r="AN18" i="8"/>
  <c r="AM18" i="8"/>
  <c r="AL18" i="8"/>
  <c r="AV17" i="8"/>
  <c r="AT17" i="8"/>
  <c r="AN17" i="8"/>
  <c r="AP17" i="8" s="1"/>
  <c r="AM17" i="8"/>
  <c r="AL17" i="8"/>
  <c r="AV16" i="8"/>
  <c r="AT16" i="8"/>
  <c r="AN16" i="8"/>
  <c r="AP16" i="8" s="1"/>
  <c r="AM16" i="8"/>
  <c r="AL16" i="8"/>
  <c r="AV15" i="8"/>
  <c r="AT15" i="8"/>
  <c r="AN15" i="8"/>
  <c r="AP15" i="8" s="1"/>
  <c r="AM15" i="8"/>
  <c r="AL15" i="8"/>
  <c r="AV14" i="8"/>
  <c r="AT14" i="8"/>
  <c r="AP14" i="8"/>
  <c r="AN14" i="8"/>
  <c r="AM14" i="8"/>
  <c r="AL14" i="8"/>
  <c r="AV13" i="8"/>
  <c r="AT13" i="8"/>
  <c r="AN13" i="8"/>
  <c r="AP13" i="8" s="1"/>
  <c r="AM13" i="8"/>
  <c r="AL13" i="8"/>
  <c r="AV12" i="8"/>
  <c r="AT12" i="8"/>
  <c r="AN12" i="8"/>
  <c r="AP12" i="8" s="1"/>
  <c r="AM12" i="8"/>
  <c r="AL12" i="8"/>
  <c r="AV11" i="8"/>
  <c r="AT11" i="8"/>
  <c r="AN11" i="8"/>
  <c r="AP11" i="8" s="1"/>
  <c r="AM11" i="8"/>
  <c r="AL11" i="8"/>
  <c r="AV10" i="8"/>
  <c r="AT10" i="8"/>
  <c r="AP10" i="8"/>
  <c r="AN10" i="8"/>
  <c r="AM10" i="8"/>
  <c r="AL10" i="8"/>
  <c r="F6" i="8"/>
  <c r="K6" i="8" s="1"/>
  <c r="AV24" i="7"/>
  <c r="AT24" i="7"/>
  <c r="AP24" i="7"/>
  <c r="AN24" i="7"/>
  <c r="AM24" i="7"/>
  <c r="AL24" i="7"/>
  <c r="AX24" i="7" s="1"/>
  <c r="AX23" i="7"/>
  <c r="AV23" i="7"/>
  <c r="AT23" i="7"/>
  <c r="AN23" i="7"/>
  <c r="AP23" i="7" s="1"/>
  <c r="AM23" i="7"/>
  <c r="AL23" i="7"/>
  <c r="AR23" i="7" s="1"/>
  <c r="AV22" i="7"/>
  <c r="AT22" i="7"/>
  <c r="AN22" i="7"/>
  <c r="AP22" i="7" s="1"/>
  <c r="AM22" i="7"/>
  <c r="AL22" i="7"/>
  <c r="AX22" i="7" s="1"/>
  <c r="AV21" i="7"/>
  <c r="AT21" i="7"/>
  <c r="AN21" i="7"/>
  <c r="AP21" i="7" s="1"/>
  <c r="AM21" i="7"/>
  <c r="AL21" i="7"/>
  <c r="AX21" i="7" s="1"/>
  <c r="AV20" i="7"/>
  <c r="AT20" i="7"/>
  <c r="AN20" i="7"/>
  <c r="AP20" i="7" s="1"/>
  <c r="AM20" i="7"/>
  <c r="AL20" i="7"/>
  <c r="AV19" i="7"/>
  <c r="AT19" i="7"/>
  <c r="AN19" i="7"/>
  <c r="AP19" i="7" s="1"/>
  <c r="AM19" i="7"/>
  <c r="AL19" i="7"/>
  <c r="AV18" i="7"/>
  <c r="AT18" i="7"/>
  <c r="AN18" i="7"/>
  <c r="AP18" i="7" s="1"/>
  <c r="AM18" i="7"/>
  <c r="AL18" i="7"/>
  <c r="AV17" i="7"/>
  <c r="AT17" i="7"/>
  <c r="AN17" i="7"/>
  <c r="AP17" i="7" s="1"/>
  <c r="AM17" i="7"/>
  <c r="AL17" i="7"/>
  <c r="AV16" i="7"/>
  <c r="AT16" i="7"/>
  <c r="AN16" i="7"/>
  <c r="AP16" i="7" s="1"/>
  <c r="AM16" i="7"/>
  <c r="AL16" i="7"/>
  <c r="AV15" i="7"/>
  <c r="AT15" i="7"/>
  <c r="AN15" i="7"/>
  <c r="AP15" i="7" s="1"/>
  <c r="AM15" i="7"/>
  <c r="AL15" i="7"/>
  <c r="AV14" i="7"/>
  <c r="AT14" i="7"/>
  <c r="AN14" i="7"/>
  <c r="AP14" i="7" s="1"/>
  <c r="AM14" i="7"/>
  <c r="AL14" i="7"/>
  <c r="AV13" i="7"/>
  <c r="AT13" i="7"/>
  <c r="AN13" i="7"/>
  <c r="AP13" i="7" s="1"/>
  <c r="AM13" i="7"/>
  <c r="AL13" i="7"/>
  <c r="AV12" i="7"/>
  <c r="AT12" i="7"/>
  <c r="AN12" i="7"/>
  <c r="AP12" i="7" s="1"/>
  <c r="AM12" i="7"/>
  <c r="AL12" i="7"/>
  <c r="AV11" i="7"/>
  <c r="AT11" i="7"/>
  <c r="AN11" i="7"/>
  <c r="AP11" i="7" s="1"/>
  <c r="AM11" i="7"/>
  <c r="AL11" i="7"/>
  <c r="AV10" i="7"/>
  <c r="AT10" i="7"/>
  <c r="AN10" i="7"/>
  <c r="AP10" i="7" s="1"/>
  <c r="AM10" i="7"/>
  <c r="AL10" i="7"/>
  <c r="F6" i="7"/>
  <c r="K6" i="7" s="1"/>
  <c r="AV24" i="6"/>
  <c r="AT24" i="6"/>
  <c r="AP24" i="6"/>
  <c r="AN24" i="6"/>
  <c r="AM24" i="6"/>
  <c r="AL24" i="6"/>
  <c r="AX24" i="6" s="1"/>
  <c r="AX23" i="6"/>
  <c r="AV23" i="6"/>
  <c r="AT23" i="6"/>
  <c r="AN23" i="6"/>
  <c r="AP23" i="6" s="1"/>
  <c r="AM23" i="6"/>
  <c r="AL23" i="6"/>
  <c r="AR23" i="6" s="1"/>
  <c r="AV22" i="6"/>
  <c r="AT22" i="6"/>
  <c r="AR22" i="6"/>
  <c r="AP22" i="6"/>
  <c r="AN22" i="6"/>
  <c r="AM22" i="6"/>
  <c r="AL22" i="6"/>
  <c r="AX22" i="6" s="1"/>
  <c r="AV21" i="6"/>
  <c r="AT21" i="6"/>
  <c r="AN21" i="6"/>
  <c r="AP21" i="6" s="1"/>
  <c r="AM21" i="6"/>
  <c r="AL21" i="6"/>
  <c r="AX21" i="6" s="1"/>
  <c r="AV20" i="6"/>
  <c r="AT20" i="6"/>
  <c r="AP20" i="6"/>
  <c r="AN20" i="6"/>
  <c r="AM20" i="6"/>
  <c r="AL20" i="6"/>
  <c r="AV19" i="6"/>
  <c r="AT19" i="6"/>
  <c r="AN19" i="6"/>
  <c r="AP19" i="6" s="1"/>
  <c r="AM19" i="6"/>
  <c r="AL19" i="6"/>
  <c r="AV18" i="6"/>
  <c r="AT18" i="6"/>
  <c r="AP18" i="6"/>
  <c r="AN18" i="6"/>
  <c r="AM18" i="6"/>
  <c r="AL18" i="6"/>
  <c r="AV17" i="6"/>
  <c r="AT17" i="6"/>
  <c r="AN17" i="6"/>
  <c r="AP17" i="6" s="1"/>
  <c r="AM17" i="6"/>
  <c r="AL17" i="6"/>
  <c r="AV16" i="6"/>
  <c r="AT16" i="6"/>
  <c r="AP16" i="6"/>
  <c r="AN16" i="6"/>
  <c r="AM16" i="6"/>
  <c r="AL16" i="6"/>
  <c r="AV15" i="6"/>
  <c r="AT15" i="6"/>
  <c r="AN15" i="6"/>
  <c r="AP15" i="6" s="1"/>
  <c r="AM15" i="6"/>
  <c r="AL15" i="6"/>
  <c r="AV14" i="6"/>
  <c r="AT14" i="6"/>
  <c r="AP14" i="6"/>
  <c r="AN14" i="6"/>
  <c r="AM14" i="6"/>
  <c r="AL14" i="6"/>
  <c r="AV13" i="6"/>
  <c r="AT13" i="6"/>
  <c r="AN13" i="6"/>
  <c r="AP13" i="6" s="1"/>
  <c r="AM13" i="6"/>
  <c r="AL13" i="6"/>
  <c r="AV12" i="6"/>
  <c r="AT12" i="6"/>
  <c r="AP12" i="6"/>
  <c r="AN12" i="6"/>
  <c r="AM12" i="6"/>
  <c r="AL12" i="6"/>
  <c r="AV11" i="6"/>
  <c r="AT11" i="6"/>
  <c r="AN11" i="6"/>
  <c r="AP11" i="6" s="1"/>
  <c r="AM11" i="6"/>
  <c r="AL11" i="6"/>
  <c r="AV10" i="6"/>
  <c r="AT10" i="6"/>
  <c r="AP10" i="6"/>
  <c r="AN10" i="6"/>
  <c r="AM10" i="6"/>
  <c r="AL10" i="6"/>
  <c r="F6" i="6"/>
  <c r="K6" i="6" s="1"/>
  <c r="AV24" i="5"/>
  <c r="AT24" i="5"/>
  <c r="AP24" i="5"/>
  <c r="AN24" i="5"/>
  <c r="AM24" i="5"/>
  <c r="AL24" i="5"/>
  <c r="AX24" i="5" s="1"/>
  <c r="AV23" i="5"/>
  <c r="AT23" i="5"/>
  <c r="AN23" i="5"/>
  <c r="AP23" i="5" s="1"/>
  <c r="AM23" i="5"/>
  <c r="AL23" i="5"/>
  <c r="AR23" i="5" s="1"/>
  <c r="AV22" i="5"/>
  <c r="AT22" i="5"/>
  <c r="AN22" i="5"/>
  <c r="AP22" i="5" s="1"/>
  <c r="AM22" i="5"/>
  <c r="AL22" i="5"/>
  <c r="AX22" i="5" s="1"/>
  <c r="AV21" i="5"/>
  <c r="AT21" i="5"/>
  <c r="AN21" i="5"/>
  <c r="AP21" i="5" s="1"/>
  <c r="AM21" i="5"/>
  <c r="AL21" i="5"/>
  <c r="AX21" i="5" s="1"/>
  <c r="AV20" i="5"/>
  <c r="AT20" i="5"/>
  <c r="AN20" i="5"/>
  <c r="AP20" i="5" s="1"/>
  <c r="AM20" i="5"/>
  <c r="AL20" i="5"/>
  <c r="AV19" i="5"/>
  <c r="AT19" i="5"/>
  <c r="AN19" i="5"/>
  <c r="AP19" i="5" s="1"/>
  <c r="AM19" i="5"/>
  <c r="AL19" i="5"/>
  <c r="AV18" i="5"/>
  <c r="AT18" i="5"/>
  <c r="AN18" i="5"/>
  <c r="AP18" i="5" s="1"/>
  <c r="AM18" i="5"/>
  <c r="AL18" i="5"/>
  <c r="AV17" i="5"/>
  <c r="AT17" i="5"/>
  <c r="AN17" i="5"/>
  <c r="AP17" i="5" s="1"/>
  <c r="AM17" i="5"/>
  <c r="AL17" i="5"/>
  <c r="AV16" i="5"/>
  <c r="AT16" i="5"/>
  <c r="AN16" i="5"/>
  <c r="AP16" i="5" s="1"/>
  <c r="AM16" i="5"/>
  <c r="AL16" i="5"/>
  <c r="AV15" i="5"/>
  <c r="AT15" i="5"/>
  <c r="AN15" i="5"/>
  <c r="AP15" i="5" s="1"/>
  <c r="AM15" i="5"/>
  <c r="AL15" i="5"/>
  <c r="AV14" i="5"/>
  <c r="AT14" i="5"/>
  <c r="AN14" i="5"/>
  <c r="AP14" i="5" s="1"/>
  <c r="AM14" i="5"/>
  <c r="AL14" i="5"/>
  <c r="AV13" i="5"/>
  <c r="AT13" i="5"/>
  <c r="AN13" i="5"/>
  <c r="AP13" i="5" s="1"/>
  <c r="AM13" i="5"/>
  <c r="AL13" i="5"/>
  <c r="AV12" i="5"/>
  <c r="AT12" i="5"/>
  <c r="AN12" i="5"/>
  <c r="AP12" i="5" s="1"/>
  <c r="AM12" i="5"/>
  <c r="AL12" i="5"/>
  <c r="AV11" i="5"/>
  <c r="AT11" i="5"/>
  <c r="AN11" i="5"/>
  <c r="AP11" i="5" s="1"/>
  <c r="AM11" i="5"/>
  <c r="AL11" i="5"/>
  <c r="AV10" i="5"/>
  <c r="AT10" i="5"/>
  <c r="AN10" i="5"/>
  <c r="AP10" i="5" s="1"/>
  <c r="AM10" i="5"/>
  <c r="AL10" i="5"/>
  <c r="F6" i="5"/>
  <c r="K6" i="5" s="1"/>
  <c r="AL21" i="1"/>
  <c r="AR21" i="1" s="1"/>
  <c r="AM21" i="1"/>
  <c r="AN21" i="1"/>
  <c r="AP21" i="1" s="1"/>
  <c r="AT21" i="1"/>
  <c r="AV21" i="1"/>
  <c r="AL22" i="1"/>
  <c r="AR22" i="1" s="1"/>
  <c r="AM22" i="1"/>
  <c r="AN22" i="1"/>
  <c r="AP22" i="1" s="1"/>
  <c r="AT22" i="1"/>
  <c r="AV22" i="1"/>
  <c r="AL23" i="1"/>
  <c r="AR23" i="1" s="1"/>
  <c r="AM23" i="1"/>
  <c r="AN23" i="1"/>
  <c r="AP23" i="1" s="1"/>
  <c r="AT23" i="1"/>
  <c r="AV23" i="1"/>
  <c r="AL24" i="1"/>
  <c r="AR24" i="1" s="1"/>
  <c r="AM24" i="1"/>
  <c r="AN24" i="1"/>
  <c r="AP24" i="1" s="1"/>
  <c r="AT24" i="1"/>
  <c r="AV24" i="1"/>
  <c r="AV11" i="1"/>
  <c r="AV12" i="1"/>
  <c r="AV13" i="1"/>
  <c r="AV14" i="1"/>
  <c r="AV15" i="1"/>
  <c r="AV16" i="1"/>
  <c r="AV17" i="1"/>
  <c r="AV18" i="1"/>
  <c r="AV19" i="1"/>
  <c r="AV20" i="1"/>
  <c r="AV10" i="1"/>
  <c r="AT11" i="1"/>
  <c r="AT12" i="1"/>
  <c r="AT13" i="1"/>
  <c r="AT14" i="1"/>
  <c r="AT15" i="1"/>
  <c r="AT16" i="1"/>
  <c r="AT17" i="1"/>
  <c r="AT18" i="1"/>
  <c r="AT19" i="1"/>
  <c r="AT20" i="1"/>
  <c r="AT10" i="1"/>
  <c r="AL11" i="1"/>
  <c r="AM11" i="1"/>
  <c r="AN11" i="1"/>
  <c r="AP11" i="1" s="1"/>
  <c r="AL12" i="1"/>
  <c r="AM12" i="1"/>
  <c r="AN12" i="1"/>
  <c r="AP12" i="1" s="1"/>
  <c r="AL13" i="1"/>
  <c r="AM13" i="1"/>
  <c r="AN13" i="1"/>
  <c r="AP13" i="1" s="1"/>
  <c r="AL14" i="1"/>
  <c r="AM14" i="1"/>
  <c r="AN14" i="1"/>
  <c r="AP14" i="1" s="1"/>
  <c r="AL15" i="1"/>
  <c r="AM15" i="1"/>
  <c r="AN15" i="1"/>
  <c r="AP15" i="1" s="1"/>
  <c r="AL16" i="1"/>
  <c r="AM16" i="1"/>
  <c r="AN16" i="1"/>
  <c r="AP16" i="1" s="1"/>
  <c r="AL17" i="1"/>
  <c r="AM17" i="1"/>
  <c r="AN17" i="1"/>
  <c r="AP17" i="1" s="1"/>
  <c r="AL18" i="1"/>
  <c r="AM18" i="1"/>
  <c r="AN18" i="1"/>
  <c r="AP18" i="1" s="1"/>
  <c r="AL19" i="1"/>
  <c r="AM19" i="1"/>
  <c r="AN19" i="1"/>
  <c r="AP19" i="1" s="1"/>
  <c r="AL20" i="1"/>
  <c r="AM20" i="1"/>
  <c r="AN20" i="1"/>
  <c r="AP20" i="1" s="1"/>
  <c r="AN10" i="1"/>
  <c r="AP10" i="1" s="1"/>
  <c r="AM10" i="1"/>
  <c r="AL10" i="1"/>
  <c r="F6" i="1"/>
  <c r="F9" i="15" l="1"/>
  <c r="Q6" i="15"/>
  <c r="AQ22" i="15" s="1"/>
  <c r="AU22" i="15" s="1"/>
  <c r="AW22" i="15" s="1"/>
  <c r="AR13" i="15"/>
  <c r="AR17" i="15"/>
  <c r="AR21" i="15"/>
  <c r="AR12" i="15"/>
  <c r="AR16" i="15"/>
  <c r="AR20" i="15"/>
  <c r="AR24" i="15"/>
  <c r="Q6" i="14"/>
  <c r="F9" i="14"/>
  <c r="AR17" i="14"/>
  <c r="AR21" i="14"/>
  <c r="AR12" i="14"/>
  <c r="AX13" i="14"/>
  <c r="AR16" i="14"/>
  <c r="AR20" i="14"/>
  <c r="AR24" i="14"/>
  <c r="F9" i="13"/>
  <c r="Q6" i="13"/>
  <c r="AR13" i="13"/>
  <c r="AR21" i="13"/>
  <c r="AR12" i="13"/>
  <c r="AR16" i="13"/>
  <c r="AX17" i="13"/>
  <c r="AR20" i="13"/>
  <c r="AR24" i="13"/>
  <c r="F9" i="12"/>
  <c r="Q6" i="12"/>
  <c r="AR17" i="12"/>
  <c r="AR21" i="12"/>
  <c r="AR12" i="12"/>
  <c r="AX13" i="12"/>
  <c r="AR16" i="12"/>
  <c r="AR20" i="12"/>
  <c r="AR24" i="12"/>
  <c r="F9" i="11"/>
  <c r="Q6" i="11"/>
  <c r="AR13" i="11"/>
  <c r="AR17" i="11"/>
  <c r="AR12" i="11"/>
  <c r="AR16" i="11"/>
  <c r="AR20" i="11"/>
  <c r="AX21" i="11"/>
  <c r="AR24" i="11"/>
  <c r="F9" i="10"/>
  <c r="Q6" i="10"/>
  <c r="AR13" i="10"/>
  <c r="AR21" i="10"/>
  <c r="AR12" i="10"/>
  <c r="AR16" i="10"/>
  <c r="AX17" i="10"/>
  <c r="AR20" i="10"/>
  <c r="AR24" i="10"/>
  <c r="F9" i="9"/>
  <c r="Q6" i="9"/>
  <c r="AR13" i="9"/>
  <c r="AR17" i="9"/>
  <c r="AR21" i="9"/>
  <c r="AR12" i="9"/>
  <c r="AR16" i="9"/>
  <c r="AR20" i="9"/>
  <c r="AR24" i="9"/>
  <c r="AR22" i="8"/>
  <c r="AX23" i="8"/>
  <c r="Q6" i="8"/>
  <c r="F9" i="8"/>
  <c r="AR21" i="8"/>
  <c r="AR24" i="8"/>
  <c r="AR22" i="7"/>
  <c r="F9" i="7"/>
  <c r="Q6" i="7"/>
  <c r="AR21" i="7"/>
  <c r="AR24" i="7"/>
  <c r="F9" i="6"/>
  <c r="Q6" i="6"/>
  <c r="AR21" i="6"/>
  <c r="AR24" i="6"/>
  <c r="AX23" i="5"/>
  <c r="AR22" i="5"/>
  <c r="F9" i="5"/>
  <c r="Q6" i="5"/>
  <c r="AR21" i="5"/>
  <c r="AR24" i="5"/>
  <c r="K6" i="1"/>
  <c r="AQ18" i="15" l="1"/>
  <c r="AU18" i="15" s="1"/>
  <c r="AW18" i="15" s="1"/>
  <c r="AQ15" i="15"/>
  <c r="AU15" i="15" s="1"/>
  <c r="AW15" i="15" s="1"/>
  <c r="AQ20" i="15"/>
  <c r="AU20" i="15" s="1"/>
  <c r="AW20" i="15" s="1"/>
  <c r="AQ12" i="15"/>
  <c r="AU12" i="15" s="1"/>
  <c r="AW12" i="15" s="1"/>
  <c r="AQ24" i="15"/>
  <c r="AU24" i="15" s="1"/>
  <c r="AW24" i="15" s="1"/>
  <c r="AQ16" i="15"/>
  <c r="AU16" i="15" s="1"/>
  <c r="AW16" i="15" s="1"/>
  <c r="AQ17" i="15"/>
  <c r="AU17" i="15" s="1"/>
  <c r="AW17" i="15" s="1"/>
  <c r="AQ14" i="15"/>
  <c r="AU14" i="15" s="1"/>
  <c r="AW14" i="15" s="1"/>
  <c r="AQ13" i="15"/>
  <c r="AU13" i="15" s="1"/>
  <c r="AW13" i="15" s="1"/>
  <c r="AQ23" i="15"/>
  <c r="AU23" i="15" s="1"/>
  <c r="AW23" i="15" s="1"/>
  <c r="AQ21" i="15"/>
  <c r="AU21" i="15" s="1"/>
  <c r="AW21" i="15" s="1"/>
  <c r="G9" i="15"/>
  <c r="H9" i="15" s="1"/>
  <c r="H8" i="15" s="1"/>
  <c r="AQ10" i="15"/>
  <c r="AU10" i="15" s="1"/>
  <c r="AW10" i="15" s="1"/>
  <c r="AQ19" i="15"/>
  <c r="AU19" i="15" s="1"/>
  <c r="AW19" i="15" s="1"/>
  <c r="AQ11" i="15"/>
  <c r="AU11" i="15" s="1"/>
  <c r="AW11" i="15" s="1"/>
  <c r="F8" i="15"/>
  <c r="G9" i="14"/>
  <c r="F8" i="14"/>
  <c r="AQ22" i="14"/>
  <c r="AU22" i="14" s="1"/>
  <c r="AW22" i="14" s="1"/>
  <c r="AQ18" i="14"/>
  <c r="AU18" i="14" s="1"/>
  <c r="AW18" i="14" s="1"/>
  <c r="AQ14" i="14"/>
  <c r="AU14" i="14" s="1"/>
  <c r="AW14" i="14" s="1"/>
  <c r="AQ10" i="14"/>
  <c r="AU10" i="14" s="1"/>
  <c r="AW10" i="14" s="1"/>
  <c r="AQ23" i="14"/>
  <c r="AU23" i="14" s="1"/>
  <c r="AW23" i="14" s="1"/>
  <c r="AQ19" i="14"/>
  <c r="AU19" i="14" s="1"/>
  <c r="AW19" i="14" s="1"/>
  <c r="AQ15" i="14"/>
  <c r="AU15" i="14" s="1"/>
  <c r="AW15" i="14" s="1"/>
  <c r="AQ11" i="14"/>
  <c r="AU11" i="14" s="1"/>
  <c r="AW11" i="14" s="1"/>
  <c r="AQ24" i="14"/>
  <c r="AU24" i="14" s="1"/>
  <c r="AW24" i="14" s="1"/>
  <c r="AQ20" i="14"/>
  <c r="AU20" i="14" s="1"/>
  <c r="AW20" i="14" s="1"/>
  <c r="AQ16" i="14"/>
  <c r="AU16" i="14" s="1"/>
  <c r="AW16" i="14" s="1"/>
  <c r="AQ12" i="14"/>
  <c r="AU12" i="14" s="1"/>
  <c r="AW12" i="14" s="1"/>
  <c r="AQ21" i="14"/>
  <c r="AU21" i="14" s="1"/>
  <c r="AW21" i="14" s="1"/>
  <c r="AQ13" i="14"/>
  <c r="AU13" i="14" s="1"/>
  <c r="AW13" i="14" s="1"/>
  <c r="AQ17" i="14"/>
  <c r="AU17" i="14" s="1"/>
  <c r="AW17" i="14" s="1"/>
  <c r="AQ22" i="13"/>
  <c r="AU22" i="13" s="1"/>
  <c r="AW22" i="13" s="1"/>
  <c r="AQ18" i="13"/>
  <c r="AU18" i="13" s="1"/>
  <c r="AW18" i="13" s="1"/>
  <c r="AQ14" i="13"/>
  <c r="AU14" i="13" s="1"/>
  <c r="AW14" i="13" s="1"/>
  <c r="AQ10" i="13"/>
  <c r="AU10" i="13" s="1"/>
  <c r="AW10" i="13" s="1"/>
  <c r="AQ20" i="13"/>
  <c r="AU20" i="13" s="1"/>
  <c r="AW20" i="13" s="1"/>
  <c r="AQ16" i="13"/>
  <c r="AU16" i="13" s="1"/>
  <c r="AW16" i="13" s="1"/>
  <c r="AQ21" i="13"/>
  <c r="AU21" i="13" s="1"/>
  <c r="AW21" i="13" s="1"/>
  <c r="AQ13" i="13"/>
  <c r="AU13" i="13" s="1"/>
  <c r="AW13" i="13" s="1"/>
  <c r="AQ23" i="13"/>
  <c r="AU23" i="13" s="1"/>
  <c r="AW23" i="13" s="1"/>
  <c r="AQ19" i="13"/>
  <c r="AU19" i="13" s="1"/>
  <c r="AW19" i="13" s="1"/>
  <c r="AQ15" i="13"/>
  <c r="AU15" i="13" s="1"/>
  <c r="AW15" i="13" s="1"/>
  <c r="AQ11" i="13"/>
  <c r="AU11" i="13" s="1"/>
  <c r="AW11" i="13" s="1"/>
  <c r="AQ24" i="13"/>
  <c r="AU24" i="13" s="1"/>
  <c r="AW24" i="13" s="1"/>
  <c r="AQ12" i="13"/>
  <c r="AU12" i="13" s="1"/>
  <c r="AW12" i="13" s="1"/>
  <c r="AQ17" i="13"/>
  <c r="AU17" i="13" s="1"/>
  <c r="AW17" i="13" s="1"/>
  <c r="G9" i="13"/>
  <c r="F8" i="13"/>
  <c r="AQ22" i="12"/>
  <c r="AU22" i="12" s="1"/>
  <c r="AW22" i="12" s="1"/>
  <c r="AQ18" i="12"/>
  <c r="AU18" i="12" s="1"/>
  <c r="AW18" i="12" s="1"/>
  <c r="AQ14" i="12"/>
  <c r="AU14" i="12" s="1"/>
  <c r="AW14" i="12" s="1"/>
  <c r="AQ10" i="12"/>
  <c r="AU10" i="12" s="1"/>
  <c r="AW10" i="12" s="1"/>
  <c r="AQ21" i="12"/>
  <c r="AU21" i="12" s="1"/>
  <c r="AW21" i="12" s="1"/>
  <c r="AQ17" i="12"/>
  <c r="AU17" i="12" s="1"/>
  <c r="AW17" i="12" s="1"/>
  <c r="AQ13" i="12"/>
  <c r="AU13" i="12" s="1"/>
  <c r="AW13" i="12" s="1"/>
  <c r="AQ23" i="12"/>
  <c r="AU23" i="12" s="1"/>
  <c r="AW23" i="12" s="1"/>
  <c r="AQ19" i="12"/>
  <c r="AU19" i="12" s="1"/>
  <c r="AW19" i="12" s="1"/>
  <c r="AQ15" i="12"/>
  <c r="AU15" i="12" s="1"/>
  <c r="AW15" i="12" s="1"/>
  <c r="AQ11" i="12"/>
  <c r="AU11" i="12" s="1"/>
  <c r="AW11" i="12" s="1"/>
  <c r="AQ24" i="12"/>
  <c r="AU24" i="12" s="1"/>
  <c r="AW24" i="12" s="1"/>
  <c r="AQ20" i="12"/>
  <c r="AU20" i="12" s="1"/>
  <c r="AW20" i="12" s="1"/>
  <c r="AQ16" i="12"/>
  <c r="AU16" i="12" s="1"/>
  <c r="AW16" i="12" s="1"/>
  <c r="AQ12" i="12"/>
  <c r="AU12" i="12" s="1"/>
  <c r="AW12" i="12" s="1"/>
  <c r="G9" i="12"/>
  <c r="F8" i="12"/>
  <c r="AQ22" i="11"/>
  <c r="AU22" i="11" s="1"/>
  <c r="AW22" i="11" s="1"/>
  <c r="AQ18" i="11"/>
  <c r="AU18" i="11" s="1"/>
  <c r="AW18" i="11" s="1"/>
  <c r="AQ14" i="11"/>
  <c r="AU14" i="11" s="1"/>
  <c r="AW14" i="11" s="1"/>
  <c r="AQ10" i="11"/>
  <c r="AU10" i="11" s="1"/>
  <c r="AW10" i="11" s="1"/>
  <c r="AQ16" i="11"/>
  <c r="AU16" i="11" s="1"/>
  <c r="AW16" i="11" s="1"/>
  <c r="AQ12" i="11"/>
  <c r="AU12" i="11" s="1"/>
  <c r="AW12" i="11" s="1"/>
  <c r="AQ21" i="11"/>
  <c r="AU21" i="11" s="1"/>
  <c r="AW21" i="11" s="1"/>
  <c r="AQ17" i="11"/>
  <c r="AU17" i="11" s="1"/>
  <c r="AW17" i="11" s="1"/>
  <c r="AQ23" i="11"/>
  <c r="AU23" i="11" s="1"/>
  <c r="AW23" i="11" s="1"/>
  <c r="AQ19" i="11"/>
  <c r="AU19" i="11" s="1"/>
  <c r="AW19" i="11" s="1"/>
  <c r="AQ15" i="11"/>
  <c r="AU15" i="11" s="1"/>
  <c r="AW15" i="11" s="1"/>
  <c r="AQ11" i="11"/>
  <c r="AU11" i="11" s="1"/>
  <c r="AW11" i="11" s="1"/>
  <c r="AQ24" i="11"/>
  <c r="AU24" i="11" s="1"/>
  <c r="AW24" i="11" s="1"/>
  <c r="AQ20" i="11"/>
  <c r="AU20" i="11" s="1"/>
  <c r="AW20" i="11" s="1"/>
  <c r="AQ13" i="11"/>
  <c r="AU13" i="11" s="1"/>
  <c r="AW13" i="11" s="1"/>
  <c r="G9" i="11"/>
  <c r="F8" i="11"/>
  <c r="AQ22" i="10"/>
  <c r="AU22" i="10" s="1"/>
  <c r="AW22" i="10" s="1"/>
  <c r="AQ18" i="10"/>
  <c r="AU18" i="10" s="1"/>
  <c r="AW18" i="10" s="1"/>
  <c r="AQ14" i="10"/>
  <c r="AU14" i="10" s="1"/>
  <c r="AW14" i="10" s="1"/>
  <c r="AQ10" i="10"/>
  <c r="AU10" i="10" s="1"/>
  <c r="AW10" i="10" s="1"/>
  <c r="AQ24" i="10"/>
  <c r="AU24" i="10" s="1"/>
  <c r="AW24" i="10" s="1"/>
  <c r="AQ12" i="10"/>
  <c r="AU12" i="10" s="1"/>
  <c r="AW12" i="10" s="1"/>
  <c r="AQ21" i="10"/>
  <c r="AU21" i="10" s="1"/>
  <c r="AW21" i="10" s="1"/>
  <c r="AQ13" i="10"/>
  <c r="AU13" i="10" s="1"/>
  <c r="AW13" i="10" s="1"/>
  <c r="AQ23" i="10"/>
  <c r="AU23" i="10" s="1"/>
  <c r="AW23" i="10" s="1"/>
  <c r="AQ19" i="10"/>
  <c r="AU19" i="10" s="1"/>
  <c r="AW19" i="10" s="1"/>
  <c r="AQ15" i="10"/>
  <c r="AU15" i="10" s="1"/>
  <c r="AW15" i="10" s="1"/>
  <c r="AQ11" i="10"/>
  <c r="AU11" i="10" s="1"/>
  <c r="AW11" i="10" s="1"/>
  <c r="AQ20" i="10"/>
  <c r="AU20" i="10" s="1"/>
  <c r="AW20" i="10" s="1"/>
  <c r="AQ16" i="10"/>
  <c r="AU16" i="10" s="1"/>
  <c r="AW16" i="10" s="1"/>
  <c r="AQ17" i="10"/>
  <c r="AU17" i="10" s="1"/>
  <c r="AW17" i="10" s="1"/>
  <c r="G9" i="10"/>
  <c r="F8" i="10"/>
  <c r="AQ22" i="9"/>
  <c r="AU22" i="9" s="1"/>
  <c r="AW22" i="9" s="1"/>
  <c r="AQ18" i="9"/>
  <c r="AU18" i="9" s="1"/>
  <c r="AW18" i="9" s="1"/>
  <c r="AQ14" i="9"/>
  <c r="AU14" i="9" s="1"/>
  <c r="AW14" i="9" s="1"/>
  <c r="AQ10" i="9"/>
  <c r="AU10" i="9" s="1"/>
  <c r="AW10" i="9" s="1"/>
  <c r="AQ21" i="9"/>
  <c r="AU21" i="9" s="1"/>
  <c r="AW21" i="9" s="1"/>
  <c r="AQ17" i="9"/>
  <c r="AU17" i="9" s="1"/>
  <c r="AW17" i="9" s="1"/>
  <c r="AQ23" i="9"/>
  <c r="AU23" i="9" s="1"/>
  <c r="AW23" i="9" s="1"/>
  <c r="AQ19" i="9"/>
  <c r="AU19" i="9" s="1"/>
  <c r="AW19" i="9" s="1"/>
  <c r="AQ15" i="9"/>
  <c r="AU15" i="9" s="1"/>
  <c r="AW15" i="9" s="1"/>
  <c r="AQ11" i="9"/>
  <c r="AU11" i="9" s="1"/>
  <c r="AW11" i="9" s="1"/>
  <c r="AQ13" i="9"/>
  <c r="AU13" i="9" s="1"/>
  <c r="AW13" i="9" s="1"/>
  <c r="AQ24" i="9"/>
  <c r="AU24" i="9" s="1"/>
  <c r="AW24" i="9" s="1"/>
  <c r="AQ20" i="9"/>
  <c r="AU20" i="9" s="1"/>
  <c r="AW20" i="9" s="1"/>
  <c r="AQ16" i="9"/>
  <c r="AU16" i="9" s="1"/>
  <c r="AW16" i="9" s="1"/>
  <c r="AQ12" i="9"/>
  <c r="AU12" i="9" s="1"/>
  <c r="AW12" i="9" s="1"/>
  <c r="G9" i="9"/>
  <c r="F8" i="9"/>
  <c r="G9" i="8"/>
  <c r="F8" i="8"/>
  <c r="AQ22" i="8"/>
  <c r="AU22" i="8" s="1"/>
  <c r="AW22" i="8" s="1"/>
  <c r="AQ18" i="8"/>
  <c r="AU18" i="8" s="1"/>
  <c r="AQ14" i="8"/>
  <c r="AU14" i="8" s="1"/>
  <c r="AQ10" i="8"/>
  <c r="AU10" i="8" s="1"/>
  <c r="AQ21" i="8"/>
  <c r="AU21" i="8" s="1"/>
  <c r="AW21" i="8" s="1"/>
  <c r="AQ17" i="8"/>
  <c r="AU17" i="8" s="1"/>
  <c r="AQ23" i="8"/>
  <c r="AU23" i="8" s="1"/>
  <c r="AW23" i="8" s="1"/>
  <c r="AQ19" i="8"/>
  <c r="AU19" i="8" s="1"/>
  <c r="AQ15" i="8"/>
  <c r="AU15" i="8" s="1"/>
  <c r="AQ11" i="8"/>
  <c r="AU11" i="8" s="1"/>
  <c r="AQ24" i="8"/>
  <c r="AU24" i="8" s="1"/>
  <c r="AW24" i="8" s="1"/>
  <c r="AQ20" i="8"/>
  <c r="AU20" i="8" s="1"/>
  <c r="AQ16" i="8"/>
  <c r="AU16" i="8" s="1"/>
  <c r="AQ12" i="8"/>
  <c r="AU12" i="8" s="1"/>
  <c r="AQ13" i="8"/>
  <c r="AU13" i="8" s="1"/>
  <c r="AQ22" i="7"/>
  <c r="AU22" i="7" s="1"/>
  <c r="AW22" i="7" s="1"/>
  <c r="AQ18" i="7"/>
  <c r="AU18" i="7" s="1"/>
  <c r="AQ14" i="7"/>
  <c r="AU14" i="7" s="1"/>
  <c r="AQ10" i="7"/>
  <c r="AU10" i="7" s="1"/>
  <c r="AQ23" i="7"/>
  <c r="AU23" i="7" s="1"/>
  <c r="AW23" i="7" s="1"/>
  <c r="AQ19" i="7"/>
  <c r="AU19" i="7" s="1"/>
  <c r="AQ15" i="7"/>
  <c r="AU15" i="7" s="1"/>
  <c r="AQ11" i="7"/>
  <c r="AU11" i="7" s="1"/>
  <c r="AQ21" i="7"/>
  <c r="AU21" i="7" s="1"/>
  <c r="AW21" i="7" s="1"/>
  <c r="AQ13" i="7"/>
  <c r="AU13" i="7" s="1"/>
  <c r="AQ24" i="7"/>
  <c r="AU24" i="7" s="1"/>
  <c r="AW24" i="7" s="1"/>
  <c r="AQ20" i="7"/>
  <c r="AU20" i="7" s="1"/>
  <c r="AQ16" i="7"/>
  <c r="AU16" i="7" s="1"/>
  <c r="AQ12" i="7"/>
  <c r="AU12" i="7" s="1"/>
  <c r="AQ17" i="7"/>
  <c r="AU17" i="7" s="1"/>
  <c r="G9" i="7"/>
  <c r="F8" i="7"/>
  <c r="AQ22" i="6"/>
  <c r="AU22" i="6" s="1"/>
  <c r="AW22" i="6" s="1"/>
  <c r="AQ18" i="6"/>
  <c r="AU18" i="6" s="1"/>
  <c r="AQ14" i="6"/>
  <c r="AU14" i="6" s="1"/>
  <c r="AQ10" i="6"/>
  <c r="AU10" i="6" s="1"/>
  <c r="AQ21" i="6"/>
  <c r="AU21" i="6" s="1"/>
  <c r="AW21" i="6" s="1"/>
  <c r="AQ17" i="6"/>
  <c r="AU17" i="6" s="1"/>
  <c r="AQ23" i="6"/>
  <c r="AU23" i="6" s="1"/>
  <c r="AW23" i="6" s="1"/>
  <c r="AQ19" i="6"/>
  <c r="AU19" i="6" s="1"/>
  <c r="AQ15" i="6"/>
  <c r="AU15" i="6" s="1"/>
  <c r="AQ11" i="6"/>
  <c r="AU11" i="6" s="1"/>
  <c r="AQ13" i="6"/>
  <c r="AU13" i="6" s="1"/>
  <c r="AQ24" i="6"/>
  <c r="AU24" i="6" s="1"/>
  <c r="AW24" i="6" s="1"/>
  <c r="AQ20" i="6"/>
  <c r="AU20" i="6" s="1"/>
  <c r="AQ16" i="6"/>
  <c r="AU16" i="6" s="1"/>
  <c r="AQ12" i="6"/>
  <c r="AU12" i="6" s="1"/>
  <c r="G9" i="6"/>
  <c r="F8" i="6"/>
  <c r="AQ22" i="5"/>
  <c r="AU22" i="5" s="1"/>
  <c r="AW22" i="5" s="1"/>
  <c r="AQ18" i="5"/>
  <c r="AU18" i="5" s="1"/>
  <c r="AQ14" i="5"/>
  <c r="AU14" i="5" s="1"/>
  <c r="AQ10" i="5"/>
  <c r="AU10" i="5" s="1"/>
  <c r="AQ23" i="5"/>
  <c r="AU23" i="5" s="1"/>
  <c r="AW23" i="5" s="1"/>
  <c r="AQ19" i="5"/>
  <c r="AU19" i="5" s="1"/>
  <c r="AQ15" i="5"/>
  <c r="AU15" i="5" s="1"/>
  <c r="AQ11" i="5"/>
  <c r="AU11" i="5" s="1"/>
  <c r="AQ24" i="5"/>
  <c r="AU24" i="5" s="1"/>
  <c r="AW24" i="5" s="1"/>
  <c r="AQ20" i="5"/>
  <c r="AU20" i="5" s="1"/>
  <c r="AQ16" i="5"/>
  <c r="AU16" i="5" s="1"/>
  <c r="AQ12" i="5"/>
  <c r="AU12" i="5" s="1"/>
  <c r="AQ21" i="5"/>
  <c r="AU21" i="5" s="1"/>
  <c r="AW21" i="5" s="1"/>
  <c r="AQ17" i="5"/>
  <c r="AU17" i="5" s="1"/>
  <c r="AQ13" i="5"/>
  <c r="AU13" i="5" s="1"/>
  <c r="G9" i="5"/>
  <c r="F8" i="5"/>
  <c r="F9" i="1"/>
  <c r="Q6" i="1"/>
  <c r="I9" i="15" l="1"/>
  <c r="J9" i="15" s="1"/>
  <c r="G8" i="15"/>
  <c r="H9" i="14"/>
  <c r="G8" i="14"/>
  <c r="H9" i="13"/>
  <c r="G8" i="13"/>
  <c r="H9" i="12"/>
  <c r="G8" i="12"/>
  <c r="H9" i="11"/>
  <c r="G8" i="11"/>
  <c r="H9" i="10"/>
  <c r="G8" i="10"/>
  <c r="H9" i="9"/>
  <c r="G8" i="9"/>
  <c r="H9" i="8"/>
  <c r="G8" i="8"/>
  <c r="H9" i="7"/>
  <c r="G8" i="7"/>
  <c r="H9" i="6"/>
  <c r="G8" i="6"/>
  <c r="H9" i="5"/>
  <c r="G8" i="5"/>
  <c r="F8" i="1"/>
  <c r="AQ21" i="1"/>
  <c r="AQ24" i="1"/>
  <c r="AQ23" i="1"/>
  <c r="AQ22" i="1"/>
  <c r="AQ10" i="1"/>
  <c r="AQ11" i="1"/>
  <c r="AQ13" i="1"/>
  <c r="AQ15" i="1"/>
  <c r="AQ17" i="1"/>
  <c r="AQ19" i="1"/>
  <c r="AQ20" i="1"/>
  <c r="AQ12" i="1"/>
  <c r="AQ14" i="1"/>
  <c r="AQ16" i="1"/>
  <c r="AQ18" i="1"/>
  <c r="G9" i="1"/>
  <c r="G8" i="1" s="1"/>
  <c r="I8" i="15" l="1"/>
  <c r="K9" i="15"/>
  <c r="J8" i="15"/>
  <c r="I9" i="14"/>
  <c r="H8" i="14"/>
  <c r="I9" i="13"/>
  <c r="H8" i="13"/>
  <c r="I9" i="12"/>
  <c r="H8" i="12"/>
  <c r="I9" i="11"/>
  <c r="H8" i="11"/>
  <c r="I9" i="10"/>
  <c r="H8" i="10"/>
  <c r="I9" i="9"/>
  <c r="H8" i="9"/>
  <c r="I9" i="8"/>
  <c r="H8" i="8"/>
  <c r="I9" i="7"/>
  <c r="H8" i="7"/>
  <c r="I9" i="6"/>
  <c r="H8" i="6"/>
  <c r="I9" i="5"/>
  <c r="H8" i="5"/>
  <c r="AU23" i="1"/>
  <c r="AU22" i="1"/>
  <c r="AU24" i="1"/>
  <c r="AU21" i="1"/>
  <c r="AU10" i="1"/>
  <c r="AU15" i="1"/>
  <c r="AU18" i="1"/>
  <c r="AU20" i="1"/>
  <c r="AU13" i="1"/>
  <c r="AU19" i="1"/>
  <c r="AU11" i="1"/>
  <c r="AU12" i="1"/>
  <c r="AU16" i="1"/>
  <c r="AU14" i="1"/>
  <c r="AU17" i="1"/>
  <c r="H9" i="1"/>
  <c r="H8" i="1" s="1"/>
  <c r="L9" i="15" l="1"/>
  <c r="K8" i="15"/>
  <c r="J9" i="14"/>
  <c r="I8" i="14"/>
  <c r="J9" i="13"/>
  <c r="I8" i="13"/>
  <c r="J9" i="12"/>
  <c r="I8" i="12"/>
  <c r="J9" i="11"/>
  <c r="I8" i="11"/>
  <c r="I8" i="10"/>
  <c r="J9" i="10"/>
  <c r="I8" i="9"/>
  <c r="J9" i="9"/>
  <c r="I8" i="8"/>
  <c r="J9" i="8"/>
  <c r="J9" i="7"/>
  <c r="I8" i="7"/>
  <c r="J9" i="6"/>
  <c r="I8" i="6"/>
  <c r="I8" i="5"/>
  <c r="J9" i="5"/>
  <c r="I9" i="1"/>
  <c r="I8" i="1" s="1"/>
  <c r="M9" i="15" l="1"/>
  <c r="L8" i="15"/>
  <c r="J8" i="14"/>
  <c r="K9" i="14"/>
  <c r="K9" i="13"/>
  <c r="J8" i="13"/>
  <c r="K9" i="12"/>
  <c r="J8" i="12"/>
  <c r="K9" i="11"/>
  <c r="J8" i="11"/>
  <c r="K9" i="10"/>
  <c r="J8" i="10"/>
  <c r="K9" i="9"/>
  <c r="J8" i="9"/>
  <c r="K9" i="8"/>
  <c r="J8" i="8"/>
  <c r="K9" i="7"/>
  <c r="J8" i="7"/>
  <c r="K9" i="6"/>
  <c r="J8" i="6"/>
  <c r="K9" i="5"/>
  <c r="J8" i="5"/>
  <c r="J9" i="1"/>
  <c r="J8" i="1" s="1"/>
  <c r="N9" i="15" l="1"/>
  <c r="M8" i="15"/>
  <c r="L9" i="14"/>
  <c r="K8" i="14"/>
  <c r="L9" i="13"/>
  <c r="K8" i="13"/>
  <c r="L9" i="12"/>
  <c r="K8" i="12"/>
  <c r="L9" i="11"/>
  <c r="K8" i="11"/>
  <c r="L9" i="10"/>
  <c r="K8" i="10"/>
  <c r="L9" i="9"/>
  <c r="K8" i="9"/>
  <c r="L9" i="8"/>
  <c r="K8" i="8"/>
  <c r="L9" i="7"/>
  <c r="K8" i="7"/>
  <c r="L9" i="6"/>
  <c r="K8" i="6"/>
  <c r="L9" i="5"/>
  <c r="K8" i="5"/>
  <c r="K9" i="1"/>
  <c r="O9" i="15" l="1"/>
  <c r="N8" i="15"/>
  <c r="M9" i="14"/>
  <c r="L8" i="14"/>
  <c r="M9" i="13"/>
  <c r="L8" i="13"/>
  <c r="M9" i="12"/>
  <c r="L8" i="12"/>
  <c r="M9" i="11"/>
  <c r="L8" i="11"/>
  <c r="M9" i="10"/>
  <c r="L8" i="10"/>
  <c r="M9" i="9"/>
  <c r="L8" i="9"/>
  <c r="M9" i="8"/>
  <c r="L8" i="8"/>
  <c r="M9" i="7"/>
  <c r="L8" i="7"/>
  <c r="M9" i="6"/>
  <c r="L8" i="6"/>
  <c r="M9" i="5"/>
  <c r="L8" i="5"/>
  <c r="K8" i="1"/>
  <c r="L9" i="1"/>
  <c r="L8" i="1" s="1"/>
  <c r="P9" i="15" l="1"/>
  <c r="O8" i="15"/>
  <c r="N9" i="14"/>
  <c r="M8" i="14"/>
  <c r="N9" i="13"/>
  <c r="M8" i="13"/>
  <c r="N9" i="12"/>
  <c r="M8" i="12"/>
  <c r="N9" i="11"/>
  <c r="M8" i="11"/>
  <c r="N9" i="10"/>
  <c r="M8" i="10"/>
  <c r="N9" i="9"/>
  <c r="M8" i="9"/>
  <c r="N9" i="8"/>
  <c r="M8" i="8"/>
  <c r="N9" i="7"/>
  <c r="M8" i="7"/>
  <c r="M8" i="6"/>
  <c r="N9" i="6"/>
  <c r="M8" i="5"/>
  <c r="N9" i="5"/>
  <c r="M9" i="1"/>
  <c r="M8" i="1" s="1"/>
  <c r="Q9" i="15" l="1"/>
  <c r="P8" i="15"/>
  <c r="O9" i="14"/>
  <c r="N8" i="14"/>
  <c r="O9" i="13"/>
  <c r="N8" i="13"/>
  <c r="O9" i="12"/>
  <c r="N8" i="12"/>
  <c r="O9" i="11"/>
  <c r="N8" i="11"/>
  <c r="O9" i="10"/>
  <c r="N8" i="10"/>
  <c r="O9" i="9"/>
  <c r="N8" i="9"/>
  <c r="O9" i="8"/>
  <c r="N8" i="8"/>
  <c r="O9" i="7"/>
  <c r="N8" i="7"/>
  <c r="O9" i="6"/>
  <c r="N8" i="6"/>
  <c r="O9" i="5"/>
  <c r="N8" i="5"/>
  <c r="N9" i="1"/>
  <c r="N8" i="1" s="1"/>
  <c r="Q8" i="15" l="1"/>
  <c r="R9" i="15"/>
  <c r="P9" i="14"/>
  <c r="O8" i="14"/>
  <c r="P9" i="13"/>
  <c r="O8" i="13"/>
  <c r="P9" i="12"/>
  <c r="O8" i="12"/>
  <c r="P9" i="11"/>
  <c r="O8" i="11"/>
  <c r="P9" i="10"/>
  <c r="O8" i="10"/>
  <c r="P9" i="9"/>
  <c r="O8" i="9"/>
  <c r="P9" i="8"/>
  <c r="O8" i="8"/>
  <c r="P9" i="7"/>
  <c r="O8" i="7"/>
  <c r="P9" i="6"/>
  <c r="O8" i="6"/>
  <c r="O8" i="5"/>
  <c r="P9" i="5"/>
  <c r="O9" i="1"/>
  <c r="O8" i="1" s="1"/>
  <c r="S9" i="15" l="1"/>
  <c r="R8" i="15"/>
  <c r="Q9" i="14"/>
  <c r="P8" i="14"/>
  <c r="Q9" i="13"/>
  <c r="P8" i="13"/>
  <c r="Q9" i="12"/>
  <c r="P8" i="12"/>
  <c r="Q9" i="11"/>
  <c r="P8" i="11"/>
  <c r="Q9" i="10"/>
  <c r="P8" i="10"/>
  <c r="Q9" i="9"/>
  <c r="P8" i="9"/>
  <c r="Q9" i="8"/>
  <c r="P8" i="8"/>
  <c r="Q9" i="7"/>
  <c r="P8" i="7"/>
  <c r="Q9" i="6"/>
  <c r="P8" i="6"/>
  <c r="Q9" i="5"/>
  <c r="P8" i="5"/>
  <c r="P9" i="1"/>
  <c r="P8" i="1" s="1"/>
  <c r="T9" i="15" l="1"/>
  <c r="S8" i="15"/>
  <c r="Q8" i="14"/>
  <c r="R9" i="14"/>
  <c r="R9" i="13"/>
  <c r="Q8" i="13"/>
  <c r="R9" i="12"/>
  <c r="Q8" i="12"/>
  <c r="R9" i="11"/>
  <c r="Q8" i="11"/>
  <c r="Q8" i="10"/>
  <c r="R9" i="10"/>
  <c r="Q8" i="9"/>
  <c r="R9" i="9"/>
  <c r="R9" i="8"/>
  <c r="Q8" i="8"/>
  <c r="R9" i="7"/>
  <c r="Q8" i="7"/>
  <c r="R9" i="6"/>
  <c r="Q8" i="6"/>
  <c r="R9" i="5"/>
  <c r="Q8" i="5"/>
  <c r="Q9" i="1"/>
  <c r="Q8" i="1" s="1"/>
  <c r="U9" i="15" l="1"/>
  <c r="T8" i="15"/>
  <c r="R8" i="14"/>
  <c r="S9" i="14"/>
  <c r="S9" i="13"/>
  <c r="R8" i="13"/>
  <c r="S9" i="12"/>
  <c r="R8" i="12"/>
  <c r="S9" i="11"/>
  <c r="R8" i="11"/>
  <c r="S9" i="10"/>
  <c r="R8" i="10"/>
  <c r="S9" i="9"/>
  <c r="R8" i="9"/>
  <c r="S9" i="8"/>
  <c r="R8" i="8"/>
  <c r="S9" i="7"/>
  <c r="R8" i="7"/>
  <c r="S9" i="6"/>
  <c r="R8" i="6"/>
  <c r="S9" i="5"/>
  <c r="R8" i="5"/>
  <c r="R9" i="1"/>
  <c r="R8" i="1" s="1"/>
  <c r="V9" i="15" l="1"/>
  <c r="U8" i="15"/>
  <c r="T9" i="14"/>
  <c r="S8" i="14"/>
  <c r="T9" i="13"/>
  <c r="S8" i="13"/>
  <c r="T9" i="12"/>
  <c r="S8" i="12"/>
  <c r="T9" i="11"/>
  <c r="S8" i="11"/>
  <c r="T9" i="10"/>
  <c r="S8" i="10"/>
  <c r="T9" i="9"/>
  <c r="S8" i="9"/>
  <c r="T9" i="8"/>
  <c r="S8" i="8"/>
  <c r="T9" i="7"/>
  <c r="S8" i="7"/>
  <c r="T9" i="6"/>
  <c r="S8" i="6"/>
  <c r="T9" i="5"/>
  <c r="S8" i="5"/>
  <c r="S9" i="1"/>
  <c r="S8" i="1" s="1"/>
  <c r="W9" i="15" l="1"/>
  <c r="V8" i="15"/>
  <c r="U9" i="14"/>
  <c r="T8" i="14"/>
  <c r="U9" i="13"/>
  <c r="T8" i="13"/>
  <c r="U9" i="12"/>
  <c r="T8" i="12"/>
  <c r="U9" i="11"/>
  <c r="T8" i="11"/>
  <c r="U9" i="10"/>
  <c r="T8" i="10"/>
  <c r="U9" i="9"/>
  <c r="T8" i="9"/>
  <c r="U9" i="8"/>
  <c r="T8" i="8"/>
  <c r="U9" i="7"/>
  <c r="T8" i="7"/>
  <c r="U9" i="6"/>
  <c r="T8" i="6"/>
  <c r="U9" i="5"/>
  <c r="T8" i="5"/>
  <c r="T9" i="1"/>
  <c r="T8" i="1" s="1"/>
  <c r="X9" i="15" l="1"/>
  <c r="W8" i="15"/>
  <c r="V9" i="14"/>
  <c r="U8" i="14"/>
  <c r="U8" i="13"/>
  <c r="V9" i="13"/>
  <c r="V9" i="12"/>
  <c r="U8" i="12"/>
  <c r="V9" i="11"/>
  <c r="U8" i="11"/>
  <c r="V9" i="10"/>
  <c r="U8" i="10"/>
  <c r="V9" i="9"/>
  <c r="U8" i="9"/>
  <c r="U8" i="8"/>
  <c r="V9" i="8"/>
  <c r="U8" i="7"/>
  <c r="V9" i="7"/>
  <c r="V9" i="6"/>
  <c r="U8" i="6"/>
  <c r="U8" i="5"/>
  <c r="V9" i="5"/>
  <c r="U9" i="1"/>
  <c r="U8" i="1" s="1"/>
  <c r="Y9" i="15" l="1"/>
  <c r="X8" i="15"/>
  <c r="W9" i="14"/>
  <c r="V8" i="14"/>
  <c r="W9" i="13"/>
  <c r="V8" i="13"/>
  <c r="W9" i="12"/>
  <c r="V8" i="12"/>
  <c r="W9" i="11"/>
  <c r="V8" i="11"/>
  <c r="W9" i="10"/>
  <c r="V8" i="10"/>
  <c r="W9" i="9"/>
  <c r="V8" i="9"/>
  <c r="W9" i="8"/>
  <c r="V8" i="8"/>
  <c r="W9" i="7"/>
  <c r="V8" i="7"/>
  <c r="W9" i="6"/>
  <c r="V8" i="6"/>
  <c r="W9" i="5"/>
  <c r="V8" i="5"/>
  <c r="V9" i="1"/>
  <c r="V8" i="1" s="1"/>
  <c r="Y8" i="15" l="1"/>
  <c r="Z9" i="15"/>
  <c r="X9" i="14"/>
  <c r="W8" i="14"/>
  <c r="X9" i="13"/>
  <c r="W8" i="13"/>
  <c r="X9" i="12"/>
  <c r="W8" i="12"/>
  <c r="X9" i="11"/>
  <c r="W8" i="11"/>
  <c r="W8" i="10"/>
  <c r="X9" i="10"/>
  <c r="X9" i="9"/>
  <c r="W8" i="9"/>
  <c r="X9" i="8"/>
  <c r="W8" i="8"/>
  <c r="X9" i="7"/>
  <c r="W8" i="7"/>
  <c r="X9" i="6"/>
  <c r="W8" i="6"/>
  <c r="X9" i="5"/>
  <c r="W8" i="5"/>
  <c r="W9" i="1"/>
  <c r="W8" i="1" s="1"/>
  <c r="AA9" i="15" l="1"/>
  <c r="Z8" i="15"/>
  <c r="Y9" i="14"/>
  <c r="X8" i="14"/>
  <c r="Y9" i="13"/>
  <c r="X8" i="13"/>
  <c r="Y9" i="12"/>
  <c r="X8" i="12"/>
  <c r="Y9" i="11"/>
  <c r="X8" i="11"/>
  <c r="Y9" i="10"/>
  <c r="X8" i="10"/>
  <c r="Y9" i="9"/>
  <c r="X8" i="9"/>
  <c r="Y9" i="8"/>
  <c r="X8" i="8"/>
  <c r="Y9" i="7"/>
  <c r="X8" i="7"/>
  <c r="Y9" i="6"/>
  <c r="X8" i="6"/>
  <c r="Y9" i="5"/>
  <c r="X8" i="5"/>
  <c r="X9" i="1"/>
  <c r="X8" i="1" s="1"/>
  <c r="AB9" i="15" l="1"/>
  <c r="AA8" i="15"/>
  <c r="Y8" i="14"/>
  <c r="Z9" i="14"/>
  <c r="Z9" i="13"/>
  <c r="Y8" i="13"/>
  <c r="Z9" i="12"/>
  <c r="Y8" i="12"/>
  <c r="Z9" i="11"/>
  <c r="Y8" i="11"/>
  <c r="Y8" i="10"/>
  <c r="Z9" i="10"/>
  <c r="Y8" i="9"/>
  <c r="Z9" i="9"/>
  <c r="Z9" i="8"/>
  <c r="Y8" i="8"/>
  <c r="Z9" i="7"/>
  <c r="Y8" i="7"/>
  <c r="Z9" i="6"/>
  <c r="Y8" i="6"/>
  <c r="Z9" i="5"/>
  <c r="Y8" i="5"/>
  <c r="Y9" i="1"/>
  <c r="Y8" i="1" s="1"/>
  <c r="AC9" i="15" l="1"/>
  <c r="AB8" i="15"/>
  <c r="AA9" i="14"/>
  <c r="Z8" i="14"/>
  <c r="AA9" i="13"/>
  <c r="Z8" i="13"/>
  <c r="AA9" i="12"/>
  <c r="Z8" i="12"/>
  <c r="AA9" i="11"/>
  <c r="Z8" i="11"/>
  <c r="AA9" i="10"/>
  <c r="Z8" i="10"/>
  <c r="AA9" i="9"/>
  <c r="Z8" i="9"/>
  <c r="AA9" i="8"/>
  <c r="Z8" i="8"/>
  <c r="AA9" i="7"/>
  <c r="Z8" i="7"/>
  <c r="AA9" i="6"/>
  <c r="Z8" i="6"/>
  <c r="AA9" i="5"/>
  <c r="Z8" i="5"/>
  <c r="Z9" i="1"/>
  <c r="Z8" i="1" s="1"/>
  <c r="AD9" i="15" l="1"/>
  <c r="AC8" i="15"/>
  <c r="AB9" i="14"/>
  <c r="AA8" i="14"/>
  <c r="AB9" i="13"/>
  <c r="AA8" i="13"/>
  <c r="AB9" i="12"/>
  <c r="AA8" i="12"/>
  <c r="AB9" i="11"/>
  <c r="AA8" i="11"/>
  <c r="AB9" i="10"/>
  <c r="AA8" i="10"/>
  <c r="AB9" i="9"/>
  <c r="AA8" i="9"/>
  <c r="AB9" i="8"/>
  <c r="AA8" i="8"/>
  <c r="AB9" i="7"/>
  <c r="AA8" i="7"/>
  <c r="AB9" i="6"/>
  <c r="AA8" i="6"/>
  <c r="AA8" i="5"/>
  <c r="AB9" i="5"/>
  <c r="AA9" i="1"/>
  <c r="AA8" i="1" s="1"/>
  <c r="AE9" i="15" l="1"/>
  <c r="AD8" i="15"/>
  <c r="AC9" i="14"/>
  <c r="AB8" i="14"/>
  <c r="AC9" i="13"/>
  <c r="AB8" i="13"/>
  <c r="AC9" i="12"/>
  <c r="AB8" i="12"/>
  <c r="AC9" i="11"/>
  <c r="AB8" i="11"/>
  <c r="AC9" i="10"/>
  <c r="AB8" i="10"/>
  <c r="AC9" i="9"/>
  <c r="AB8" i="9"/>
  <c r="AC9" i="8"/>
  <c r="AB8" i="8"/>
  <c r="AC9" i="7"/>
  <c r="AB8" i="7"/>
  <c r="AC9" i="6"/>
  <c r="AB8" i="6"/>
  <c r="AC9" i="5"/>
  <c r="AB8" i="5"/>
  <c r="AB9" i="1"/>
  <c r="AB8" i="1" s="1"/>
  <c r="AF9" i="15" l="1"/>
  <c r="AE8" i="15"/>
  <c r="AD9" i="14"/>
  <c r="AC8" i="14"/>
  <c r="AD9" i="13"/>
  <c r="AC8" i="13"/>
  <c r="AD9" i="12"/>
  <c r="AC8" i="12"/>
  <c r="AC8" i="11"/>
  <c r="AD9" i="11"/>
  <c r="AC8" i="10"/>
  <c r="AD9" i="10"/>
  <c r="AD9" i="9"/>
  <c r="AC8" i="9"/>
  <c r="AC8" i="8"/>
  <c r="AD9" i="8"/>
  <c r="AC8" i="7"/>
  <c r="AD9" i="7"/>
  <c r="AD9" i="6"/>
  <c r="AC8" i="6"/>
  <c r="AC8" i="5"/>
  <c r="AD9" i="5"/>
  <c r="AC9" i="1"/>
  <c r="AC8" i="1" s="1"/>
  <c r="AG9" i="15" l="1"/>
  <c r="AF8" i="15"/>
  <c r="AE9" i="14"/>
  <c r="AD8" i="14"/>
  <c r="AE9" i="13"/>
  <c r="AD8" i="13"/>
  <c r="AE9" i="12"/>
  <c r="AD8" i="12"/>
  <c r="AE9" i="11"/>
  <c r="AD8" i="11"/>
  <c r="AE9" i="10"/>
  <c r="AD8" i="10"/>
  <c r="AE9" i="9"/>
  <c r="AD8" i="9"/>
  <c r="AE9" i="8"/>
  <c r="AD8" i="8"/>
  <c r="AE9" i="7"/>
  <c r="AD8" i="7"/>
  <c r="AE9" i="6"/>
  <c r="AD8" i="6"/>
  <c r="AE9" i="5"/>
  <c r="AD8" i="5"/>
  <c r="AD9" i="1"/>
  <c r="AD8" i="1" s="1"/>
  <c r="AG8" i="15" l="1"/>
  <c r="AH9" i="15"/>
  <c r="AF9" i="14"/>
  <c r="AE8" i="14"/>
  <c r="AF9" i="13"/>
  <c r="AE8" i="13"/>
  <c r="AF9" i="12"/>
  <c r="AE8" i="12"/>
  <c r="AF9" i="11"/>
  <c r="AE8" i="11"/>
  <c r="AE8" i="10"/>
  <c r="AF9" i="10"/>
  <c r="AF9" i="9"/>
  <c r="AE8" i="9"/>
  <c r="AF9" i="8"/>
  <c r="AE8" i="8"/>
  <c r="AF9" i="7"/>
  <c r="AE8" i="7"/>
  <c r="AF9" i="6"/>
  <c r="AE8" i="6"/>
  <c r="AF9" i="5"/>
  <c r="AE8" i="5"/>
  <c r="AE9" i="1"/>
  <c r="AE8" i="1" s="1"/>
  <c r="AI9" i="15" l="1"/>
  <c r="AH8" i="15"/>
  <c r="AG9" i="14"/>
  <c r="AF8" i="14"/>
  <c r="AG9" i="13"/>
  <c r="AF8" i="13"/>
  <c r="AG9" i="12"/>
  <c r="AF8" i="12"/>
  <c r="AG9" i="11"/>
  <c r="AF8" i="11"/>
  <c r="AG9" i="10"/>
  <c r="AF8" i="10"/>
  <c r="AG9" i="9"/>
  <c r="AF8" i="9"/>
  <c r="AG9" i="8"/>
  <c r="AF8" i="8"/>
  <c r="AG9" i="7"/>
  <c r="AF8" i="7"/>
  <c r="AG9" i="6"/>
  <c r="AF8" i="6"/>
  <c r="AG9" i="5"/>
  <c r="AF8" i="5"/>
  <c r="AF9" i="1"/>
  <c r="AF8" i="1" s="1"/>
  <c r="AJ9" i="15" l="1"/>
  <c r="AJ8" i="15" s="1"/>
  <c r="AI8" i="15"/>
  <c r="AG8" i="14"/>
  <c r="AH9" i="14"/>
  <c r="AH9" i="13"/>
  <c r="AG8" i="13"/>
  <c r="AH9" i="12"/>
  <c r="AG8" i="12"/>
  <c r="AH9" i="11"/>
  <c r="AG8" i="11"/>
  <c r="AH9" i="10"/>
  <c r="AG8" i="10"/>
  <c r="AG8" i="9"/>
  <c r="AH9" i="9"/>
  <c r="AH9" i="8"/>
  <c r="AG8" i="8"/>
  <c r="AH9" i="7"/>
  <c r="AG8" i="7"/>
  <c r="AH9" i="6"/>
  <c r="AG8" i="6"/>
  <c r="AH9" i="5"/>
  <c r="AG8" i="5"/>
  <c r="AG9" i="1"/>
  <c r="AG8" i="1" s="1"/>
  <c r="AI9" i="14" l="1"/>
  <c r="AH8" i="14"/>
  <c r="AI9" i="13"/>
  <c r="AH8" i="13"/>
  <c r="AI9" i="12"/>
  <c r="AH8" i="12"/>
  <c r="AI9" i="11"/>
  <c r="AH8" i="11"/>
  <c r="AI9" i="10"/>
  <c r="AH8" i="10"/>
  <c r="AI9" i="9"/>
  <c r="AH8" i="9"/>
  <c r="AI9" i="8"/>
  <c r="AH8" i="8"/>
  <c r="AI9" i="7"/>
  <c r="AH8" i="7"/>
  <c r="AI9" i="6"/>
  <c r="AH8" i="6"/>
  <c r="AI9" i="5"/>
  <c r="AH8" i="5"/>
  <c r="AH9" i="1"/>
  <c r="AH8" i="1" s="1"/>
  <c r="AJ9" i="14" l="1"/>
  <c r="AJ8" i="14" s="1"/>
  <c r="AI8" i="14"/>
  <c r="AJ9" i="13"/>
  <c r="AJ8" i="13" s="1"/>
  <c r="AI8" i="13"/>
  <c r="AJ9" i="12"/>
  <c r="AJ8" i="12" s="1"/>
  <c r="AI8" i="12"/>
  <c r="AJ9" i="11"/>
  <c r="AJ8" i="11" s="1"/>
  <c r="AI8" i="11"/>
  <c r="AJ9" i="10"/>
  <c r="AJ8" i="10" s="1"/>
  <c r="AI8" i="10"/>
  <c r="AJ9" i="9"/>
  <c r="AJ8" i="9" s="1"/>
  <c r="AI8" i="9"/>
  <c r="AJ9" i="8"/>
  <c r="AJ8" i="8" s="1"/>
  <c r="AI8" i="8"/>
  <c r="AJ9" i="7"/>
  <c r="AJ8" i="7" s="1"/>
  <c r="AI8" i="7"/>
  <c r="AJ9" i="6"/>
  <c r="AJ8" i="6" s="1"/>
  <c r="AI8" i="6"/>
  <c r="AI8" i="5"/>
  <c r="AJ9" i="5"/>
  <c r="AJ8" i="5" s="1"/>
  <c r="AI9" i="1"/>
  <c r="AI8" i="1" s="1"/>
  <c r="AR19" i="8" l="1"/>
  <c r="AW19" i="8" s="1"/>
  <c r="AX19" i="8" s="1"/>
  <c r="AR12" i="8"/>
  <c r="AW12" i="8" s="1"/>
  <c r="AX12" i="8" s="1"/>
  <c r="AR11" i="8"/>
  <c r="AW11" i="8" s="1"/>
  <c r="AX11" i="8" s="1"/>
  <c r="AR15" i="8"/>
  <c r="AW15" i="8" s="1"/>
  <c r="AX15" i="8" s="1"/>
  <c r="AR13" i="8"/>
  <c r="AW13" i="8" s="1"/>
  <c r="AX13" i="8" s="1"/>
  <c r="AR16" i="8"/>
  <c r="AW16" i="8" s="1"/>
  <c r="AX16" i="8" s="1"/>
  <c r="AR20" i="8"/>
  <c r="AW20" i="8" s="1"/>
  <c r="AX20" i="8" s="1"/>
  <c r="AR17" i="8"/>
  <c r="AW17" i="8" s="1"/>
  <c r="AX17" i="8" s="1"/>
  <c r="AR14" i="8"/>
  <c r="AW14" i="8" s="1"/>
  <c r="AX14" i="8" s="1"/>
  <c r="AR18" i="8"/>
  <c r="AW18" i="8" s="1"/>
  <c r="AX18" i="8" s="1"/>
  <c r="AR10" i="8"/>
  <c r="AW10" i="8" s="1"/>
  <c r="AX10" i="8" s="1"/>
  <c r="AR19" i="7"/>
  <c r="AW19" i="7" s="1"/>
  <c r="AX19" i="7" s="1"/>
  <c r="AR15" i="7"/>
  <c r="AW15" i="7" s="1"/>
  <c r="AX15" i="7" s="1"/>
  <c r="AR11" i="7"/>
  <c r="AW11" i="7" s="1"/>
  <c r="AX11" i="7" s="1"/>
  <c r="AR17" i="7"/>
  <c r="AW17" i="7" s="1"/>
  <c r="AX17" i="7" s="1"/>
  <c r="AR12" i="7"/>
  <c r="AW12" i="7" s="1"/>
  <c r="AX12" i="7" s="1"/>
  <c r="AR18" i="7"/>
  <c r="AW18" i="7" s="1"/>
  <c r="AX18" i="7" s="1"/>
  <c r="AR10" i="7"/>
  <c r="AW10" i="7" s="1"/>
  <c r="AX10" i="7" s="1"/>
  <c r="AR20" i="7"/>
  <c r="AW20" i="7" s="1"/>
  <c r="AX20" i="7" s="1"/>
  <c r="AR16" i="7"/>
  <c r="AW16" i="7" s="1"/>
  <c r="AX16" i="7" s="1"/>
  <c r="AR13" i="7"/>
  <c r="AW13" i="7" s="1"/>
  <c r="AX13" i="7" s="1"/>
  <c r="AR14" i="7"/>
  <c r="AW14" i="7" s="1"/>
  <c r="AX14" i="7" s="1"/>
  <c r="AR19" i="6"/>
  <c r="AW19" i="6" s="1"/>
  <c r="AX19" i="6" s="1"/>
  <c r="AR15" i="6"/>
  <c r="AW15" i="6" s="1"/>
  <c r="AX15" i="6" s="1"/>
  <c r="AR10" i="6"/>
  <c r="AW10" i="6" s="1"/>
  <c r="AX10" i="6" s="1"/>
  <c r="AR11" i="6"/>
  <c r="AW11" i="6" s="1"/>
  <c r="AX11" i="6" s="1"/>
  <c r="AR13" i="6"/>
  <c r="AW13" i="6" s="1"/>
  <c r="AX13" i="6" s="1"/>
  <c r="AR16" i="6"/>
  <c r="AW16" i="6" s="1"/>
  <c r="AX16" i="6" s="1"/>
  <c r="AR20" i="6"/>
  <c r="AW20" i="6" s="1"/>
  <c r="AX20" i="6" s="1"/>
  <c r="AR17" i="6"/>
  <c r="AW17" i="6" s="1"/>
  <c r="AX17" i="6" s="1"/>
  <c r="AR18" i="6"/>
  <c r="AW18" i="6" s="1"/>
  <c r="AX18" i="6" s="1"/>
  <c r="AR12" i="6"/>
  <c r="AW12" i="6" s="1"/>
  <c r="AX12" i="6" s="1"/>
  <c r="AR14" i="6"/>
  <c r="AW14" i="6" s="1"/>
  <c r="AX14" i="6" s="1"/>
  <c r="AR11" i="5"/>
  <c r="AW11" i="5" s="1"/>
  <c r="AX11" i="5" s="1"/>
  <c r="AR19" i="5"/>
  <c r="AW19" i="5" s="1"/>
  <c r="AX19" i="5" s="1"/>
  <c r="AR15" i="5"/>
  <c r="AW15" i="5" s="1"/>
  <c r="AX15" i="5" s="1"/>
  <c r="AR14" i="5"/>
  <c r="AW14" i="5" s="1"/>
  <c r="AX14" i="5" s="1"/>
  <c r="AR17" i="5"/>
  <c r="AW17" i="5" s="1"/>
  <c r="AX17" i="5" s="1"/>
  <c r="AR20" i="5"/>
  <c r="AW20" i="5" s="1"/>
  <c r="AX20" i="5" s="1"/>
  <c r="AR13" i="5"/>
  <c r="AW13" i="5" s="1"/>
  <c r="AX13" i="5" s="1"/>
  <c r="AR10" i="5"/>
  <c r="AW10" i="5" s="1"/>
  <c r="AX10" i="5" s="1"/>
  <c r="AR18" i="5"/>
  <c r="AW18" i="5" s="1"/>
  <c r="AX18" i="5" s="1"/>
  <c r="AR16" i="5"/>
  <c r="AW16" i="5" s="1"/>
  <c r="AX16" i="5" s="1"/>
  <c r="AR12" i="5"/>
  <c r="AW12" i="5" s="1"/>
  <c r="AX12" i="5" s="1"/>
  <c r="AJ9" i="1"/>
  <c r="AJ8" i="1" l="1"/>
  <c r="AR10" i="1" l="1"/>
  <c r="AW10" i="1" s="1"/>
  <c r="AX10" i="1" s="1"/>
  <c r="AR11" i="1"/>
  <c r="AW11" i="1" s="1"/>
  <c r="AX11" i="1" s="1"/>
  <c r="AR12" i="1"/>
  <c r="AW12" i="1" s="1"/>
  <c r="AX12" i="1" s="1"/>
  <c r="AR19" i="1"/>
  <c r="AW19" i="1" s="1"/>
  <c r="AX19" i="1" s="1"/>
  <c r="AR20" i="1"/>
  <c r="AW20" i="1" s="1"/>
  <c r="AX20" i="1" s="1"/>
  <c r="AR17" i="1"/>
  <c r="AW17" i="1" s="1"/>
  <c r="AX17" i="1" s="1"/>
  <c r="AR18" i="1"/>
  <c r="AW18" i="1" s="1"/>
  <c r="AX18" i="1" s="1"/>
  <c r="AR14" i="1"/>
  <c r="AW14" i="1" s="1"/>
  <c r="AX14" i="1" s="1"/>
  <c r="AR13" i="1"/>
  <c r="AW13" i="1" s="1"/>
  <c r="AX13" i="1" s="1"/>
  <c r="AR16" i="1"/>
  <c r="AW16" i="1" s="1"/>
  <c r="AX16" i="1" s="1"/>
  <c r="AR15" i="1"/>
  <c r="AW15" i="1" s="1"/>
  <c r="AX15" i="1" s="1"/>
  <c r="AW23" i="1"/>
  <c r="AX23" i="1" s="1"/>
  <c r="AW24" i="1"/>
  <c r="AX24" i="1" s="1"/>
  <c r="AW22" i="1"/>
  <c r="AX22" i="1" s="1"/>
  <c r="AW21" i="1"/>
  <c r="AX21" i="1" s="1"/>
</calcChain>
</file>

<file path=xl/sharedStrings.xml><?xml version="1.0" encoding="utf-8"?>
<sst xmlns="http://schemas.openxmlformats.org/spreadsheetml/2006/main" count="1806" uniqueCount="58">
  <si>
    <t>Attandance Sheet For Month</t>
  </si>
  <si>
    <t>Absence</t>
  </si>
  <si>
    <t>Presence</t>
  </si>
  <si>
    <t>Total Days
of month</t>
  </si>
  <si>
    <t>Total Payable
Days</t>
  </si>
  <si>
    <t>Basic 
Salary</t>
  </si>
  <si>
    <t>Per Day
Amount</t>
  </si>
  <si>
    <t>Total
Amount</t>
  </si>
  <si>
    <t>PF 5%</t>
  </si>
  <si>
    <t>In Hand 
Salary</t>
  </si>
  <si>
    <t>Emp Id</t>
  </si>
  <si>
    <t>Name</t>
  </si>
  <si>
    <t>Post</t>
  </si>
  <si>
    <t>P001</t>
  </si>
  <si>
    <t>Manager</t>
  </si>
  <si>
    <t>P002</t>
  </si>
  <si>
    <t>Officer</t>
  </si>
  <si>
    <t>p</t>
  </si>
  <si>
    <t>P003</t>
  </si>
  <si>
    <t>Clark</t>
  </si>
  <si>
    <t>a</t>
  </si>
  <si>
    <t>P004</t>
  </si>
  <si>
    <t>P005</t>
  </si>
  <si>
    <t>P006</t>
  </si>
  <si>
    <t>P007</t>
  </si>
  <si>
    <t>P008</t>
  </si>
  <si>
    <t>P009</t>
  </si>
  <si>
    <t>P010</t>
  </si>
  <si>
    <t>P011</t>
  </si>
  <si>
    <t xml:space="preserve">To </t>
  </si>
  <si>
    <t>Leave
 Taken</t>
  </si>
  <si>
    <t>Allowed 
Leave</t>
  </si>
  <si>
    <t>Leave
 Charges</t>
  </si>
  <si>
    <t>HRA</t>
  </si>
  <si>
    <t>DEEPAK EDUWORLD PVT LTD</t>
  </si>
  <si>
    <t>Attendance Register For Year 2010</t>
  </si>
  <si>
    <t>Date Of 
Joining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</si>
  <si>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</si>
  <si>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</si>
  <si>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</si>
  <si>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</si>
  <si>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</si>
  <si>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</si>
  <si>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</si>
  <si>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</si>
  <si>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</si>
  <si>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</si>
  <si>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</si>
  <si>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Deepak EduWorld Pvt Ltd</t>
  </si>
  <si>
    <t>P012</t>
  </si>
  <si>
    <t>Name 12</t>
  </si>
  <si>
    <t>P013</t>
  </si>
  <si>
    <t>Name 13</t>
  </si>
  <si>
    <t>P014</t>
  </si>
  <si>
    <t>Name 14</t>
  </si>
  <si>
    <t>P015</t>
  </si>
  <si>
    <t>Name 15</t>
  </si>
  <si>
    <t>Salary Calculatrion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</si>
</sst>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d"/>
  </numFmts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A0101"/>
      <name val="Arial"/>
      <family val="2"/>
    </font>
    <font>
      <b/>
      <sz val="12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textRotation="90"/>
    </xf>
    <xf numFmtId="165" fontId="2" fillId="3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textRotation="90"/>
    </xf>
    <xf numFmtId="165" fontId="2" fillId="3" borderId="2" xfId="0" applyNumberFormat="1" applyFont="1" applyFill="1" applyBorder="1"/>
    <xf numFmtId="0" fontId="0" fillId="0" borderId="2" xfId="0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6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4" borderId="6" xfId="0" applyFont="1" applyFill="1" applyBorder="1"/>
    <xf numFmtId="0" fontId="2" fillId="4" borderId="11" xfId="0" applyFont="1" applyFill="1" applyBorder="1"/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ill="1" applyAlignment="1"/>
    <xf numFmtId="0" fontId="0" fillId="6" borderId="0" xfId="0" applyFill="1"/>
    <xf numFmtId="0" fontId="0" fillId="6" borderId="22" xfId="0" applyFill="1" applyBorder="1"/>
    <xf numFmtId="0" fontId="2" fillId="4" borderId="10" xfId="0" applyFont="1" applyFill="1" applyBorder="1" applyAlignment="1">
      <alignment horizontal="center"/>
    </xf>
    <xf numFmtId="14" fontId="2" fillId="4" borderId="6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/>
    <xf numFmtId="14" fontId="2" fillId="4" borderId="24" xfId="0" applyNumberFormat="1" applyFont="1" applyFill="1" applyBorder="1" applyAlignment="1">
      <alignment horizontal="center"/>
    </xf>
    <xf numFmtId="0" fontId="2" fillId="4" borderId="25" xfId="0" applyFont="1" applyFill="1" applyBorder="1"/>
    <xf numFmtId="14" fontId="2" fillId="4" borderId="1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sep!A1"/><Relationship Id="rId3" Type="http://schemas.openxmlformats.org/officeDocument/2006/relationships/hyperlink" Target="#mar!A1"/><Relationship Id="rId7" Type="http://schemas.openxmlformats.org/officeDocument/2006/relationships/hyperlink" Target="#aug!A1"/><Relationship Id="rId12" Type="http://schemas.openxmlformats.org/officeDocument/2006/relationships/image" Target="../media/image1.jpeg"/><Relationship Id="rId2" Type="http://schemas.openxmlformats.org/officeDocument/2006/relationships/hyperlink" Target="#feb!A1"/><Relationship Id="rId1" Type="http://schemas.openxmlformats.org/officeDocument/2006/relationships/hyperlink" Target="#jan!A1"/><Relationship Id="rId6" Type="http://schemas.openxmlformats.org/officeDocument/2006/relationships/hyperlink" Target="#jun!A1"/><Relationship Id="rId11" Type="http://schemas.openxmlformats.org/officeDocument/2006/relationships/hyperlink" Target="#dec!A1"/><Relationship Id="rId5" Type="http://schemas.openxmlformats.org/officeDocument/2006/relationships/hyperlink" Target="#may!A1"/><Relationship Id="rId10" Type="http://schemas.openxmlformats.org/officeDocument/2006/relationships/hyperlink" Target="#nov!A1"/><Relationship Id="rId4" Type="http://schemas.openxmlformats.org/officeDocument/2006/relationships/hyperlink" Target="#apr!A1"/><Relationship Id="rId9" Type="http://schemas.openxmlformats.org/officeDocument/2006/relationships/hyperlink" Target="#oc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Hom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Hom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Hom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</xdr:row>
      <xdr:rowOff>85726</xdr:rowOff>
    </xdr:from>
    <xdr:to>
      <xdr:col>3</xdr:col>
      <xdr:colOff>409575</xdr:colOff>
      <xdr:row>6</xdr:row>
      <xdr:rowOff>76200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93E351-9EE3-45F5-B1C6-FBE71D45E128}"/>
            </a:ext>
          </a:extLst>
        </xdr:cNvPr>
        <xdr:cNvSpPr/>
      </xdr:nvSpPr>
      <xdr:spPr>
        <a:xfrm>
          <a:off x="1390651" y="1285876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Jan</a:t>
          </a:r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28575</xdr:colOff>
      <xdr:row>7</xdr:row>
      <xdr:rowOff>19050</xdr:rowOff>
    </xdr:from>
    <xdr:to>
      <xdr:col>3</xdr:col>
      <xdr:colOff>419099</xdr:colOff>
      <xdr:row>9</xdr:row>
      <xdr:rowOff>9524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8FA705-0180-4529-993B-D022B85DAA0E}"/>
            </a:ext>
          </a:extLst>
        </xdr:cNvPr>
        <xdr:cNvSpPr/>
      </xdr:nvSpPr>
      <xdr:spPr>
        <a:xfrm>
          <a:off x="1400175" y="1819275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Feb</a:t>
          </a:r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28575</xdr:colOff>
      <xdr:row>9</xdr:row>
      <xdr:rowOff>133350</xdr:rowOff>
    </xdr:from>
    <xdr:to>
      <xdr:col>3</xdr:col>
      <xdr:colOff>419099</xdr:colOff>
      <xdr:row>11</xdr:row>
      <xdr:rowOff>123824</xdr:rowOff>
    </xdr:to>
    <xdr:sp macro="" textlink="">
      <xdr:nvSpPr>
        <xdr:cNvPr id="19" name="Rectangle: Rounded Corners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6F7572-2633-45EF-AB07-70EF7DBBB289}"/>
            </a:ext>
          </a:extLst>
        </xdr:cNvPr>
        <xdr:cNvSpPr/>
      </xdr:nvSpPr>
      <xdr:spPr>
        <a:xfrm>
          <a:off x="1400175" y="2333625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Mar</a:t>
          </a:r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28575</xdr:colOff>
      <xdr:row>12</xdr:row>
      <xdr:rowOff>57150</xdr:rowOff>
    </xdr:from>
    <xdr:to>
      <xdr:col>3</xdr:col>
      <xdr:colOff>419099</xdr:colOff>
      <xdr:row>14</xdr:row>
      <xdr:rowOff>47624</xdr:rowOff>
    </xdr:to>
    <xdr:sp macro="" textlink="">
      <xdr:nvSpPr>
        <xdr:cNvPr id="20" name="Rectangle: Rounded Corners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0E5947-267B-4C40-A754-4B9E59919523}"/>
            </a:ext>
          </a:extLst>
        </xdr:cNvPr>
        <xdr:cNvSpPr/>
      </xdr:nvSpPr>
      <xdr:spPr>
        <a:xfrm>
          <a:off x="1400175" y="2857500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Apr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4</xdr:row>
      <xdr:rowOff>95250</xdr:rowOff>
    </xdr:from>
    <xdr:to>
      <xdr:col>5</xdr:col>
      <xdr:colOff>419099</xdr:colOff>
      <xdr:row>6</xdr:row>
      <xdr:rowOff>85724</xdr:rowOff>
    </xdr:to>
    <xdr:sp macro="" textlink="">
      <xdr:nvSpPr>
        <xdr:cNvPr id="21" name="Rectangle: Rounded Corners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E6996F-D316-4167-8684-40DD4593D4E1}"/>
            </a:ext>
          </a:extLst>
        </xdr:cNvPr>
        <xdr:cNvSpPr/>
      </xdr:nvSpPr>
      <xdr:spPr>
        <a:xfrm>
          <a:off x="2771775" y="1295400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May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7</xdr:row>
      <xdr:rowOff>9525</xdr:rowOff>
    </xdr:from>
    <xdr:to>
      <xdr:col>5</xdr:col>
      <xdr:colOff>428624</xdr:colOff>
      <xdr:row>8</xdr:row>
      <xdr:rowOff>200024</xdr:rowOff>
    </xdr:to>
    <xdr:sp macro="" textlink="">
      <xdr:nvSpPr>
        <xdr:cNvPr id="22" name="Rectangle: Rounded Corners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4F3802-3CAF-4FFA-B007-9872062ACA6F}"/>
            </a:ext>
          </a:extLst>
        </xdr:cNvPr>
        <xdr:cNvSpPr/>
      </xdr:nvSpPr>
      <xdr:spPr>
        <a:xfrm>
          <a:off x="2781300" y="1809750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Jun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9</xdr:row>
      <xdr:rowOff>133350</xdr:rowOff>
    </xdr:from>
    <xdr:to>
      <xdr:col>5</xdr:col>
      <xdr:colOff>428624</xdr:colOff>
      <xdr:row>11</xdr:row>
      <xdr:rowOff>123824</xdr:rowOff>
    </xdr:to>
    <xdr:sp macro="" textlink="">
      <xdr:nvSpPr>
        <xdr:cNvPr id="23" name="Rectangle: Rounded Corners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B9B668-9D57-4D0D-B56A-A1200669E974}"/>
            </a:ext>
          </a:extLst>
        </xdr:cNvPr>
        <xdr:cNvSpPr/>
      </xdr:nvSpPr>
      <xdr:spPr>
        <a:xfrm>
          <a:off x="2781300" y="2333625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Jul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12</xdr:row>
      <xdr:rowOff>66675</xdr:rowOff>
    </xdr:from>
    <xdr:to>
      <xdr:col>5</xdr:col>
      <xdr:colOff>428624</xdr:colOff>
      <xdr:row>14</xdr:row>
      <xdr:rowOff>57149</xdr:rowOff>
    </xdr:to>
    <xdr:sp macro="" textlink="">
      <xdr:nvSpPr>
        <xdr:cNvPr id="24" name="Rectangle: Rounded Corners 2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08F11A-985B-4524-AFB5-225C2FFBD032}"/>
            </a:ext>
          </a:extLst>
        </xdr:cNvPr>
        <xdr:cNvSpPr/>
      </xdr:nvSpPr>
      <xdr:spPr>
        <a:xfrm>
          <a:off x="2781300" y="2867025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Aug</a:t>
          </a:r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38100</xdr:colOff>
      <xdr:row>4</xdr:row>
      <xdr:rowOff>95250</xdr:rowOff>
    </xdr:from>
    <xdr:to>
      <xdr:col>7</xdr:col>
      <xdr:colOff>428624</xdr:colOff>
      <xdr:row>6</xdr:row>
      <xdr:rowOff>85724</xdr:rowOff>
    </xdr:to>
    <xdr:sp macro="" textlink="">
      <xdr:nvSpPr>
        <xdr:cNvPr id="25" name="Rectangle: Rounded Corners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7106D08-0FDE-4F1B-A2B9-CF5BB644FB70}"/>
            </a:ext>
          </a:extLst>
        </xdr:cNvPr>
        <xdr:cNvSpPr/>
      </xdr:nvSpPr>
      <xdr:spPr>
        <a:xfrm>
          <a:off x="4152900" y="1295400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Sep</a:t>
          </a:r>
          <a:endParaRPr lang="en-US" sz="1100"/>
        </a:p>
      </xdr:txBody>
    </xdr:sp>
    <xdr:clientData/>
  </xdr:twoCellAnchor>
  <xdr:twoCellAnchor>
    <xdr:from>
      <xdr:col>6</xdr:col>
      <xdr:colOff>38100</xdr:colOff>
      <xdr:row>7</xdr:row>
      <xdr:rowOff>19050</xdr:rowOff>
    </xdr:from>
    <xdr:to>
      <xdr:col>7</xdr:col>
      <xdr:colOff>428624</xdr:colOff>
      <xdr:row>9</xdr:row>
      <xdr:rowOff>9524</xdr:rowOff>
    </xdr:to>
    <xdr:sp macro="" textlink="">
      <xdr:nvSpPr>
        <xdr:cNvPr id="26" name="Rectangle: Rounded Corners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0F7E6B7-3167-474C-BB68-3C94D0BF0291}"/>
            </a:ext>
          </a:extLst>
        </xdr:cNvPr>
        <xdr:cNvSpPr/>
      </xdr:nvSpPr>
      <xdr:spPr>
        <a:xfrm>
          <a:off x="4152900" y="1819275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Oct</a:t>
          </a:r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38100</xdr:colOff>
      <xdr:row>9</xdr:row>
      <xdr:rowOff>133350</xdr:rowOff>
    </xdr:from>
    <xdr:to>
      <xdr:col>7</xdr:col>
      <xdr:colOff>428624</xdr:colOff>
      <xdr:row>11</xdr:row>
      <xdr:rowOff>123824</xdr:rowOff>
    </xdr:to>
    <xdr:sp macro="" textlink="">
      <xdr:nvSpPr>
        <xdr:cNvPr id="27" name="Rectangle: Rounded Corners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2C2CA71-313A-47F5-871F-DAE9F1DE52B4}"/>
            </a:ext>
          </a:extLst>
        </xdr:cNvPr>
        <xdr:cNvSpPr/>
      </xdr:nvSpPr>
      <xdr:spPr>
        <a:xfrm>
          <a:off x="4152900" y="2333625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Nov</a:t>
          </a:r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47625</xdr:colOff>
      <xdr:row>12</xdr:row>
      <xdr:rowOff>85725</xdr:rowOff>
    </xdr:from>
    <xdr:to>
      <xdr:col>7</xdr:col>
      <xdr:colOff>438149</xdr:colOff>
      <xdr:row>14</xdr:row>
      <xdr:rowOff>76199</xdr:rowOff>
    </xdr:to>
    <xdr:sp macro="" textlink="">
      <xdr:nvSpPr>
        <xdr:cNvPr id="28" name="Rectangle: Rounded Corners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D516827-1CA3-48D4-A757-31603E05EEAD}"/>
            </a:ext>
          </a:extLst>
        </xdr:cNvPr>
        <xdr:cNvSpPr/>
      </xdr:nvSpPr>
      <xdr:spPr>
        <a:xfrm>
          <a:off x="4162425" y="2886075"/>
          <a:ext cx="1076324" cy="39052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Dec</a:t>
          </a:r>
        </a:p>
        <a:p>
          <a:pPr algn="l"/>
          <a:endParaRPr lang="en-US" sz="1100"/>
        </a:p>
      </xdr:txBody>
    </xdr:sp>
    <xdr:clientData/>
  </xdr:twoCellAnchor>
  <xdr:twoCellAnchor>
    <xdr:from>
      <xdr:col>8</xdr:col>
      <xdr:colOff>460375</xdr:colOff>
      <xdr:row>5</xdr:row>
      <xdr:rowOff>119064</xdr:rowOff>
    </xdr:from>
    <xdr:to>
      <xdr:col>10</xdr:col>
      <xdr:colOff>666751</xdr:colOff>
      <xdr:row>13</xdr:row>
      <xdr:rowOff>31751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44B0ACC2-87A5-4974-8244-DB5F547765A1}"/>
            </a:ext>
          </a:extLst>
        </xdr:cNvPr>
        <xdr:cNvSpPr/>
      </xdr:nvSpPr>
      <xdr:spPr>
        <a:xfrm>
          <a:off x="5921375" y="1500189"/>
          <a:ext cx="1571626" cy="1500187"/>
        </a:xfrm>
        <a:prstGeom prst="ellipse">
          <a:avLst/>
        </a:prstGeom>
        <a:blipFill dpi="0"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  <a:effectLst>
          <a:glow rad="520700">
            <a:srgbClr val="FF0000"/>
          </a:glow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94839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FC034-90D9-481D-8BBC-D110DF9FAF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2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104364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57E7C-DAE4-4245-817A-3211325239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37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104364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D0D17-DA21-4772-9F13-4C5BA7595A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37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104364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E5505E-A908-4876-A5FF-ECD6962B7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37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75789</xdr:rowOff>
    </xdr:to>
    <xdr:pic>
      <xdr:nvPicPr>
        <xdr:cNvPr id="5" name="Picture 4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462756-6CD9-466A-BE52-431F606450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1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75789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7EBE6-8ECC-458E-AD3C-840ACD8AEA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1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75789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B2042B-C87C-4B8F-9E7E-C01AFE48CD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1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75789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99EB9-16C7-49F7-97EE-C7F64661BC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1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75789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AEB468-C45A-4614-AE81-EAB0D7C77E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1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85314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1F69A-5508-4A61-A25C-D8EE1C68B8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1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94839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B95BC-F2CC-4F55-AA92-7BA2F41052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2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0</xdr:row>
      <xdr:rowOff>66676</xdr:rowOff>
    </xdr:from>
    <xdr:to>
      <xdr:col>1</xdr:col>
      <xdr:colOff>771525</xdr:colOff>
      <xdr:row>4</xdr:row>
      <xdr:rowOff>94839</xdr:rowOff>
    </xdr:to>
    <xdr:pic>
      <xdr:nvPicPr>
        <xdr:cNvPr id="2" name="Picture 1" descr="Image result for home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7465DC-0049-4B8A-B027-32779957D3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1" b="11305"/>
        <a:stretch/>
      </xdr:blipFill>
      <xdr:spPr bwMode="auto">
        <a:xfrm>
          <a:off x="225778" y="66676"/>
          <a:ext cx="821972" cy="82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DCE13-95FB-4000-9CCC-E0FEE1F70FF9}">
  <sheetPr codeName="Sheet1"/>
  <dimension ref="B1:M16"/>
  <sheetViews>
    <sheetView showGridLines="0" zoomScale="120" zoomScaleNormal="120" workbookViewId="0"/>
  </sheetViews>
  <sheetFormatPr defaultRowHeight="15.75" x14ac:dyDescent="0.25"/>
  <cols>
    <col min="2" max="13" width="9.75" customWidth="1"/>
  </cols>
  <sheetData>
    <row r="1" spans="2:13" ht="16.5" thickBot="1" x14ac:dyDescent="0.3"/>
    <row r="2" spans="2:13" ht="24" thickBot="1" x14ac:dyDescent="0.4">
      <c r="B2" s="38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2:13" ht="34.5" thickBot="1" x14ac:dyDescent="0.55000000000000004">
      <c r="B3" s="35" t="s">
        <v>35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2:13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13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2:13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2:13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2:13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2:13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2:13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2:13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2:13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2:13" ht="16.5" thickBot="1" x14ac:dyDescent="0.3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</sheetData>
  <mergeCells count="2">
    <mergeCell ref="B3:M3"/>
    <mergeCell ref="B2:M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91D0-640D-47E1-9BB7-AC9F752C5946}">
  <sheetPr codeName="Sheet10"/>
  <dimension ref="B2:AX24"/>
  <sheetViews>
    <sheetView workbookViewId="0"/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sep</v>
      </c>
      <c r="G6" s="49"/>
      <c r="K6" s="45">
        <f ca="1">DATEVALUE("1"&amp;F6)</f>
        <v>43709</v>
      </c>
      <c r="L6" s="45"/>
      <c r="M6" s="45"/>
      <c r="N6" s="45"/>
      <c r="O6" s="46"/>
      <c r="P6" s="7" t="s">
        <v>29</v>
      </c>
      <c r="Q6" s="47">
        <f ca="1">EOMONTH(K6,0)</f>
        <v>43738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Sun</v>
      </c>
      <c r="G8" s="5" t="str">
        <f t="shared" ref="G8:AJ8" ca="1" si="0">TEXT(G9,"ddd")</f>
        <v>Mon</v>
      </c>
      <c r="H8" s="5" t="str">
        <f ca="1">TEXT(H9,"ddd")</f>
        <v>Tue</v>
      </c>
      <c r="I8" s="5" t="str">
        <f t="shared" ca="1" si="0"/>
        <v>Wed</v>
      </c>
      <c r="J8" s="5" t="str">
        <f t="shared" ca="1" si="0"/>
        <v>Thu</v>
      </c>
      <c r="K8" s="5" t="str">
        <f t="shared" ca="1" si="0"/>
        <v>Fri</v>
      </c>
      <c r="L8" s="5" t="str">
        <f t="shared" ca="1" si="0"/>
        <v>Sat</v>
      </c>
      <c r="M8" s="5" t="str">
        <f t="shared" ca="1" si="0"/>
        <v>Sun</v>
      </c>
      <c r="N8" s="5" t="str">
        <f t="shared" ca="1" si="0"/>
        <v>Mon</v>
      </c>
      <c r="O8" s="5" t="str">
        <f t="shared" ca="1" si="0"/>
        <v>Tue</v>
      </c>
      <c r="P8" s="5" t="str">
        <f t="shared" ca="1" si="0"/>
        <v>Wed</v>
      </c>
      <c r="Q8" s="5" t="str">
        <f t="shared" ca="1" si="0"/>
        <v>Thu</v>
      </c>
      <c r="R8" s="5" t="str">
        <f t="shared" ca="1" si="0"/>
        <v>Fri</v>
      </c>
      <c r="S8" s="5" t="str">
        <f t="shared" ca="1" si="0"/>
        <v>Sat</v>
      </c>
      <c r="T8" s="5" t="str">
        <f t="shared" ca="1" si="0"/>
        <v>Sun</v>
      </c>
      <c r="U8" s="5" t="str">
        <f t="shared" ca="1" si="0"/>
        <v>Mon</v>
      </c>
      <c r="V8" s="5" t="str">
        <f t="shared" ca="1" si="0"/>
        <v>Tue</v>
      </c>
      <c r="W8" s="5" t="str">
        <f t="shared" ca="1" si="0"/>
        <v>Wed</v>
      </c>
      <c r="X8" s="5" t="str">
        <f t="shared" ca="1" si="0"/>
        <v>Thu</v>
      </c>
      <c r="Y8" s="5" t="str">
        <f t="shared" ca="1" si="0"/>
        <v>Fri</v>
      </c>
      <c r="Z8" s="5" t="str">
        <f t="shared" ca="1" si="0"/>
        <v>Sat</v>
      </c>
      <c r="AA8" s="5" t="str">
        <f t="shared" ca="1" si="0"/>
        <v>Sun</v>
      </c>
      <c r="AB8" s="5" t="str">
        <f t="shared" ca="1" si="0"/>
        <v>Mon</v>
      </c>
      <c r="AC8" s="5" t="str">
        <f t="shared" ca="1" si="0"/>
        <v>Tue</v>
      </c>
      <c r="AD8" s="5" t="str">
        <f t="shared" ca="1" si="0"/>
        <v>Wed</v>
      </c>
      <c r="AE8" s="5" t="str">
        <f t="shared" ca="1" si="0"/>
        <v>Thu</v>
      </c>
      <c r="AF8" s="5" t="str">
        <f t="shared" ca="1" si="0"/>
        <v>Fri</v>
      </c>
      <c r="AG8" s="5" t="str">
        <f t="shared" ca="1" si="0"/>
        <v>Sat</v>
      </c>
      <c r="AH8" s="5" t="str">
        <f t="shared" ca="1" si="0"/>
        <v>Sun</v>
      </c>
      <c r="AI8" s="5" t="str">
        <f t="shared" ca="1" si="0"/>
        <v>Mon</v>
      </c>
      <c r="AJ8" s="5" t="str">
        <f t="shared" ca="1" si="0"/>
        <v/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43709</v>
      </c>
      <c r="G9" s="6">
        <f t="shared" ref="G9:AJ9" ca="1" si="1">IF(F9&lt;$Q$6,F9+1,"")</f>
        <v>43710</v>
      </c>
      <c r="H9" s="6">
        <f t="shared" ca="1" si="1"/>
        <v>43711</v>
      </c>
      <c r="I9" s="6">
        <f t="shared" ca="1" si="1"/>
        <v>43712</v>
      </c>
      <c r="J9" s="6">
        <f t="shared" ca="1" si="1"/>
        <v>43713</v>
      </c>
      <c r="K9" s="6">
        <f t="shared" ca="1" si="1"/>
        <v>43714</v>
      </c>
      <c r="L9" s="6">
        <f t="shared" ca="1" si="1"/>
        <v>43715</v>
      </c>
      <c r="M9" s="6">
        <f t="shared" ca="1" si="1"/>
        <v>43716</v>
      </c>
      <c r="N9" s="6">
        <f t="shared" ca="1" si="1"/>
        <v>43717</v>
      </c>
      <c r="O9" s="6">
        <f t="shared" ca="1" si="1"/>
        <v>43718</v>
      </c>
      <c r="P9" s="6">
        <f t="shared" ca="1" si="1"/>
        <v>43719</v>
      </c>
      <c r="Q9" s="6">
        <f t="shared" ca="1" si="1"/>
        <v>43720</v>
      </c>
      <c r="R9" s="6">
        <f t="shared" ca="1" si="1"/>
        <v>43721</v>
      </c>
      <c r="S9" s="6">
        <f t="shared" ca="1" si="1"/>
        <v>43722</v>
      </c>
      <c r="T9" s="6">
        <f t="shared" ca="1" si="1"/>
        <v>43723</v>
      </c>
      <c r="U9" s="6">
        <f t="shared" ca="1" si="1"/>
        <v>43724</v>
      </c>
      <c r="V9" s="6">
        <f t="shared" ca="1" si="1"/>
        <v>43725</v>
      </c>
      <c r="W9" s="6">
        <f t="shared" ca="1" si="1"/>
        <v>43726</v>
      </c>
      <c r="X9" s="6">
        <f t="shared" ca="1" si="1"/>
        <v>43727</v>
      </c>
      <c r="Y9" s="6">
        <f t="shared" ca="1" si="1"/>
        <v>43728</v>
      </c>
      <c r="Z9" s="6">
        <f t="shared" ca="1" si="1"/>
        <v>43729</v>
      </c>
      <c r="AA9" s="6">
        <f t="shared" ca="1" si="1"/>
        <v>43730</v>
      </c>
      <c r="AB9" s="6">
        <f t="shared" ca="1" si="1"/>
        <v>43731</v>
      </c>
      <c r="AC9" s="6">
        <f t="shared" ca="1" si="1"/>
        <v>43732</v>
      </c>
      <c r="AD9" s="6">
        <f t="shared" ca="1" si="1"/>
        <v>43733</v>
      </c>
      <c r="AE9" s="6">
        <f t="shared" ca="1" si="1"/>
        <v>43734</v>
      </c>
      <c r="AF9" s="6">
        <f t="shared" ca="1" si="1"/>
        <v>43735</v>
      </c>
      <c r="AG9" s="6">
        <f t="shared" ca="1" si="1"/>
        <v>43736</v>
      </c>
      <c r="AH9" s="6">
        <f t="shared" ca="1" si="1"/>
        <v>43737</v>
      </c>
      <c r="AI9" s="6">
        <f t="shared" ca="1" si="1"/>
        <v>43738</v>
      </c>
      <c r="AJ9" s="6" t="str">
        <f t="shared" ca="1" si="1"/>
        <v/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30" t="s">
        <v>13</v>
      </c>
      <c r="C10" s="31" t="s">
        <v>37</v>
      </c>
      <c r="D10" s="32">
        <v>43466</v>
      </c>
      <c r="E10" s="33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L10" s="2">
        <f>COUNTIF(may!$F10:$AJ10,"p")</f>
        <v>0</v>
      </c>
      <c r="AM10" s="2">
        <f>COUNTIF(may!$F10:$AJ10,"a")</f>
        <v>0</v>
      </c>
      <c r="AN10" s="2">
        <f>COUNTIF(may!$F10:$AJ10,"l")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30</v>
      </c>
      <c r="AR10" s="2">
        <f>IF(AL10=0,0,COUNTIF($F$8:$AJ$8,"sun")+AL10)</f>
        <v>0</v>
      </c>
      <c r="AS10" s="2">
        <v>15000</v>
      </c>
      <c r="AT10" s="2">
        <f>AS10*5%</f>
        <v>750</v>
      </c>
      <c r="AU10" s="3">
        <f ca="1">AS10/AQ10</f>
        <v>500</v>
      </c>
      <c r="AV10" s="3">
        <f>IF(AS10&gt;20000,3000,2000)</f>
        <v>2000</v>
      </c>
      <c r="AW10" s="2">
        <f ca="1">AU10*AR10</f>
        <v>0</v>
      </c>
      <c r="AX10" s="3">
        <f>IF(AL10=0,0,AW10+AV10-AT10)</f>
        <v>0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L11" s="2">
        <f>COUNTIF(may!$F11:$AJ11,"p")</f>
        <v>0</v>
      </c>
      <c r="AM11" s="2">
        <f>COUNTIF(may!$F11:$AJ11,"a")</f>
        <v>0</v>
      </c>
      <c r="AN11" s="2">
        <f>COUNTIF(may!$F11:$AJ11,"l")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30</v>
      </c>
      <c r="AR11" s="2">
        <f t="shared" ref="AR11:AR24" si="4">IF(AL11=0,0,COUNTIF($F$8:$AJ$8,"sun")+AL11)</f>
        <v>0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533.33333333333337</v>
      </c>
      <c r="AV11" s="3">
        <f t="shared" ref="AV11:AV24" si="7">IF(AS11&gt;20000,3000,2000)</f>
        <v>2000</v>
      </c>
      <c r="AW11" s="2">
        <f t="shared" ref="AW11:AW24" ca="1" si="8">AU11*AR11</f>
        <v>0</v>
      </c>
      <c r="AX11" s="3">
        <f t="shared" ref="AX11:AX24" si="9">IF(AL11=0,0,AW11+AV11-AT11)</f>
        <v>0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L12" s="2">
        <f>COUNTIF(may!$F12:$AJ12,"p")</f>
        <v>0</v>
      </c>
      <c r="AM12" s="2">
        <f>COUNTIF(may!$F12:$AJ12,"a")</f>
        <v>0</v>
      </c>
      <c r="AN12" s="2">
        <f>COUNTIF(may!$F12:$AJ12,"l")</f>
        <v>0</v>
      </c>
      <c r="AO12" s="2">
        <v>2</v>
      </c>
      <c r="AP12" s="2">
        <f t="shared" si="3"/>
        <v>0</v>
      </c>
      <c r="AQ12" s="2">
        <f t="shared" ca="1" si="2"/>
        <v>30</v>
      </c>
      <c r="AR12" s="2">
        <f t="shared" si="4"/>
        <v>0</v>
      </c>
      <c r="AS12" s="2">
        <v>17000</v>
      </c>
      <c r="AT12" s="2">
        <f t="shared" si="5"/>
        <v>850</v>
      </c>
      <c r="AU12" s="3">
        <f t="shared" ca="1" si="6"/>
        <v>566.66666666666663</v>
      </c>
      <c r="AV12" s="3">
        <f t="shared" si="7"/>
        <v>2000</v>
      </c>
      <c r="AW12" s="2">
        <f t="shared" ca="1" si="8"/>
        <v>0</v>
      </c>
      <c r="AX12" s="3">
        <f t="shared" si="9"/>
        <v>0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L13" s="2">
        <f>COUNTIF(may!$F13:$AJ13,"p")</f>
        <v>0</v>
      </c>
      <c r="AM13" s="2">
        <f>COUNTIF(may!$F13:$AJ13,"a")</f>
        <v>0</v>
      </c>
      <c r="AN13" s="2">
        <f>COUNTIF(may!$F13:$AJ13,"l")</f>
        <v>0</v>
      </c>
      <c r="AO13" s="2">
        <v>2</v>
      </c>
      <c r="AP13" s="2">
        <f t="shared" si="3"/>
        <v>0</v>
      </c>
      <c r="AQ13" s="2">
        <f t="shared" ca="1" si="2"/>
        <v>30</v>
      </c>
      <c r="AR13" s="2">
        <f t="shared" si="4"/>
        <v>0</v>
      </c>
      <c r="AS13" s="2">
        <v>18000</v>
      </c>
      <c r="AT13" s="2">
        <f t="shared" si="5"/>
        <v>900</v>
      </c>
      <c r="AU13" s="3">
        <f t="shared" ca="1" si="6"/>
        <v>600</v>
      </c>
      <c r="AV13" s="3">
        <f t="shared" si="7"/>
        <v>2000</v>
      </c>
      <c r="AW13" s="2">
        <f t="shared" ca="1" si="8"/>
        <v>0</v>
      </c>
      <c r="AX13" s="3">
        <f t="shared" si="9"/>
        <v>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L14" s="2">
        <f>COUNTIF(may!$F14:$AJ14,"p")</f>
        <v>0</v>
      </c>
      <c r="AM14" s="2">
        <f>COUNTIF(may!$F14:$AJ14,"a")</f>
        <v>0</v>
      </c>
      <c r="AN14" s="2">
        <f>COUNTIF(may!$F14:$AJ14,"l")</f>
        <v>0</v>
      </c>
      <c r="AO14" s="2">
        <v>2</v>
      </c>
      <c r="AP14" s="2">
        <f t="shared" si="3"/>
        <v>0</v>
      </c>
      <c r="AQ14" s="2">
        <f t="shared" ca="1" si="2"/>
        <v>30</v>
      </c>
      <c r="AR14" s="2">
        <f t="shared" si="4"/>
        <v>0</v>
      </c>
      <c r="AS14" s="2">
        <v>19000</v>
      </c>
      <c r="AT14" s="2">
        <f t="shared" si="5"/>
        <v>950</v>
      </c>
      <c r="AU14" s="3">
        <f t="shared" ca="1" si="6"/>
        <v>633.33333333333337</v>
      </c>
      <c r="AV14" s="3">
        <f t="shared" si="7"/>
        <v>2000</v>
      </c>
      <c r="AW14" s="2">
        <f t="shared" ca="1" si="8"/>
        <v>0</v>
      </c>
      <c r="AX14" s="3">
        <f t="shared" si="9"/>
        <v>0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L15" s="2">
        <f>COUNTIF(may!$F15:$AJ15,"p")</f>
        <v>0</v>
      </c>
      <c r="AM15" s="2">
        <f>COUNTIF(may!$F15:$AJ15,"a")</f>
        <v>0</v>
      </c>
      <c r="AN15" s="2">
        <f>COUNTIF(may!$F15:$AJ15,"l")</f>
        <v>0</v>
      </c>
      <c r="AO15" s="2">
        <v>2</v>
      </c>
      <c r="AP15" s="2">
        <f t="shared" si="3"/>
        <v>0</v>
      </c>
      <c r="AQ15" s="2">
        <f t="shared" ca="1" si="2"/>
        <v>30</v>
      </c>
      <c r="AR15" s="2">
        <f t="shared" si="4"/>
        <v>0</v>
      </c>
      <c r="AS15" s="2">
        <v>20000</v>
      </c>
      <c r="AT15" s="2">
        <f t="shared" si="5"/>
        <v>1000</v>
      </c>
      <c r="AU15" s="3">
        <f t="shared" ca="1" si="6"/>
        <v>666.66666666666663</v>
      </c>
      <c r="AV15" s="3">
        <f t="shared" si="7"/>
        <v>2000</v>
      </c>
      <c r="AW15" s="2">
        <f t="shared" ca="1" si="8"/>
        <v>0</v>
      </c>
      <c r="AX15" s="3">
        <f t="shared" si="9"/>
        <v>0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L16" s="2">
        <f>COUNTIF(may!$F16:$AJ16,"p")</f>
        <v>0</v>
      </c>
      <c r="AM16" s="2">
        <f>COUNTIF(may!$F16:$AJ16,"a")</f>
        <v>0</v>
      </c>
      <c r="AN16" s="2">
        <f>COUNTIF(may!$F16:$AJ16,"l")</f>
        <v>0</v>
      </c>
      <c r="AO16" s="2">
        <v>2</v>
      </c>
      <c r="AP16" s="2">
        <f t="shared" si="3"/>
        <v>0</v>
      </c>
      <c r="AQ16" s="2">
        <f t="shared" ca="1" si="2"/>
        <v>30</v>
      </c>
      <c r="AR16" s="2">
        <f t="shared" si="4"/>
        <v>0</v>
      </c>
      <c r="AS16" s="2">
        <v>21000</v>
      </c>
      <c r="AT16" s="2">
        <f t="shared" si="5"/>
        <v>1050</v>
      </c>
      <c r="AU16" s="3">
        <f t="shared" ca="1" si="6"/>
        <v>700</v>
      </c>
      <c r="AV16" s="3">
        <f t="shared" si="7"/>
        <v>3000</v>
      </c>
      <c r="AW16" s="2">
        <f t="shared" ca="1" si="8"/>
        <v>0</v>
      </c>
      <c r="AX16" s="3">
        <f t="shared" si="9"/>
        <v>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2">
        <f>COUNTIF(may!$F17:$AJ17,"p")</f>
        <v>0</v>
      </c>
      <c r="AM17" s="2">
        <f>COUNTIF(may!$F17:$AJ17,"a")</f>
        <v>0</v>
      </c>
      <c r="AN17" s="2">
        <f>COUNTIF(may!$F17:$AJ17,"l")</f>
        <v>0</v>
      </c>
      <c r="AO17" s="2">
        <v>2</v>
      </c>
      <c r="AP17" s="2">
        <f t="shared" si="3"/>
        <v>0</v>
      </c>
      <c r="AQ17" s="2">
        <f t="shared" ca="1" si="2"/>
        <v>30</v>
      </c>
      <c r="AR17" s="2">
        <f t="shared" si="4"/>
        <v>0</v>
      </c>
      <c r="AS17" s="2">
        <v>22000</v>
      </c>
      <c r="AT17" s="2">
        <f t="shared" si="5"/>
        <v>1100</v>
      </c>
      <c r="AU17" s="3">
        <f t="shared" ca="1" si="6"/>
        <v>733.33333333333337</v>
      </c>
      <c r="AV17" s="3">
        <f t="shared" si="7"/>
        <v>3000</v>
      </c>
      <c r="AW17" s="2">
        <f t="shared" ca="1" si="8"/>
        <v>0</v>
      </c>
      <c r="AX17" s="3">
        <f t="shared" si="9"/>
        <v>0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L18" s="2">
        <f>COUNTIF(may!$F18:$AJ18,"p")</f>
        <v>0</v>
      </c>
      <c r="AM18" s="2">
        <f>COUNTIF(may!$F18:$AJ18,"a")</f>
        <v>0</v>
      </c>
      <c r="AN18" s="2">
        <f>COUNTIF(may!$F18:$AJ18,"l")</f>
        <v>0</v>
      </c>
      <c r="AO18" s="2">
        <v>2</v>
      </c>
      <c r="AP18" s="2">
        <f t="shared" si="3"/>
        <v>0</v>
      </c>
      <c r="AQ18" s="2">
        <f t="shared" ca="1" si="2"/>
        <v>30</v>
      </c>
      <c r="AR18" s="2">
        <f t="shared" si="4"/>
        <v>0</v>
      </c>
      <c r="AS18" s="2">
        <v>23000</v>
      </c>
      <c r="AT18" s="2">
        <f t="shared" si="5"/>
        <v>1150</v>
      </c>
      <c r="AU18" s="3">
        <f t="shared" ca="1" si="6"/>
        <v>766.66666666666663</v>
      </c>
      <c r="AV18" s="3">
        <f t="shared" si="7"/>
        <v>3000</v>
      </c>
      <c r="AW18" s="2">
        <f t="shared" ca="1" si="8"/>
        <v>0</v>
      </c>
      <c r="AX18" s="3">
        <f t="shared" si="9"/>
        <v>0</v>
      </c>
    </row>
    <row r="19" spans="2:50" x14ac:dyDescent="0.25">
      <c r="B19" s="11" t="s">
        <v>27</v>
      </c>
      <c r="C19" s="1" t="s">
        <v>46</v>
      </c>
      <c r="D19" s="29">
        <v>43475</v>
      </c>
      <c r="E19" s="12" t="s">
        <v>14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L19" s="2">
        <f>COUNTIF(may!$F19:$AJ19,"p")</f>
        <v>0</v>
      </c>
      <c r="AM19" s="2">
        <f>COUNTIF(may!$F19:$AJ19,"a")</f>
        <v>0</v>
      </c>
      <c r="AN19" s="2">
        <f>COUNTIF(may!$F19:$AJ19,"l")</f>
        <v>0</v>
      </c>
      <c r="AO19" s="2">
        <v>2</v>
      </c>
      <c r="AP19" s="2">
        <f t="shared" si="3"/>
        <v>0</v>
      </c>
      <c r="AQ19" s="2">
        <f t="shared" ca="1" si="2"/>
        <v>30</v>
      </c>
      <c r="AR19" s="2">
        <f t="shared" si="4"/>
        <v>0</v>
      </c>
      <c r="AS19" s="2">
        <v>24000</v>
      </c>
      <c r="AT19" s="2">
        <f t="shared" si="5"/>
        <v>1200</v>
      </c>
      <c r="AU19" s="3">
        <f t="shared" ca="1" si="6"/>
        <v>800</v>
      </c>
      <c r="AV19" s="3">
        <f t="shared" si="7"/>
        <v>3000</v>
      </c>
      <c r="AW19" s="2">
        <f t="shared" ca="1" si="8"/>
        <v>0</v>
      </c>
      <c r="AX19" s="3">
        <f t="shared" si="9"/>
        <v>0</v>
      </c>
    </row>
    <row r="20" spans="2:50" x14ac:dyDescent="0.25">
      <c r="B20" s="11" t="s">
        <v>28</v>
      </c>
      <c r="C20" s="19" t="s">
        <v>47</v>
      </c>
      <c r="D20" s="29">
        <v>43476</v>
      </c>
      <c r="E20" s="12" t="s">
        <v>16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L20" s="2">
        <f>COUNTIF(may!$F20:$AJ20,"p")</f>
        <v>0</v>
      </c>
      <c r="AM20" s="2">
        <f>COUNTIF(may!$F20:$AJ20,"a")</f>
        <v>0</v>
      </c>
      <c r="AN20" s="2">
        <f>COUNTIF(may!$F20:$AJ20,"l")</f>
        <v>0</v>
      </c>
      <c r="AO20" s="2">
        <v>2</v>
      </c>
      <c r="AP20" s="2">
        <f t="shared" si="3"/>
        <v>0</v>
      </c>
      <c r="AQ20" s="2">
        <f t="shared" ca="1" si="2"/>
        <v>30</v>
      </c>
      <c r="AR20" s="2">
        <f t="shared" si="4"/>
        <v>0</v>
      </c>
      <c r="AS20" s="2">
        <v>25000</v>
      </c>
      <c r="AT20" s="2">
        <f t="shared" si="5"/>
        <v>1250</v>
      </c>
      <c r="AU20" s="3">
        <f t="shared" ca="1" si="6"/>
        <v>833.33333333333337</v>
      </c>
      <c r="AV20" s="3">
        <f t="shared" si="7"/>
        <v>3000</v>
      </c>
      <c r="AW20" s="2">
        <f t="shared" ca="1" si="8"/>
        <v>0</v>
      </c>
      <c r="AX20" s="3">
        <f t="shared" si="9"/>
        <v>0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COUNTIF(may!$F21:$AJ21,"p")</f>
        <v>0</v>
      </c>
      <c r="AM21" s="2">
        <f>COUNTIF(may!$F21:$AJ21,"a")</f>
        <v>0</v>
      </c>
      <c r="AN21" s="2">
        <f>COUNTIF(may!$F21:$AJ21,"l")</f>
        <v>0</v>
      </c>
      <c r="AO21" s="2">
        <v>2</v>
      </c>
      <c r="AP21" s="2">
        <f t="shared" si="3"/>
        <v>0</v>
      </c>
      <c r="AQ21" s="2">
        <f t="shared" ca="1" si="2"/>
        <v>30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866.66666666666663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COUNTIF(may!$F22:$AJ22,"p")</f>
        <v>0</v>
      </c>
      <c r="AM22" s="2">
        <f>COUNTIF(may!$F22:$AJ22,"a")</f>
        <v>0</v>
      </c>
      <c r="AN22" s="2">
        <f>COUNTIF(may!$F22:$AJ22,"l")</f>
        <v>0</v>
      </c>
      <c r="AO22" s="2">
        <v>2</v>
      </c>
      <c r="AP22" s="2">
        <f t="shared" si="3"/>
        <v>0</v>
      </c>
      <c r="AQ22" s="2">
        <f t="shared" ca="1" si="2"/>
        <v>30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900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COUNTIF(may!$F23:$AJ23,"p")</f>
        <v>0</v>
      </c>
      <c r="AM23" s="2">
        <f>COUNTIF(may!$F23:$AJ23,"a")</f>
        <v>0</v>
      </c>
      <c r="AN23" s="2">
        <f>COUNTIF(may!$F23:$AJ23,"l")</f>
        <v>0</v>
      </c>
      <c r="AO23" s="2">
        <v>2</v>
      </c>
      <c r="AP23" s="2">
        <f t="shared" si="3"/>
        <v>0</v>
      </c>
      <c r="AQ23" s="2">
        <f t="shared" ca="1" si="2"/>
        <v>30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933.33333333333337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ht="16.5" thickBot="1" x14ac:dyDescent="0.3">
      <c r="B24" s="13" t="s">
        <v>55</v>
      </c>
      <c r="C24" s="14" t="s">
        <v>56</v>
      </c>
      <c r="D24" s="34">
        <v>43480</v>
      </c>
      <c r="E24" s="15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COUNTIF(may!$F24:$AJ24,"p")</f>
        <v>0</v>
      </c>
      <c r="AM24" s="2">
        <f>COUNTIF(may!$F24:$AJ24,"a")</f>
        <v>0</v>
      </c>
      <c r="AN24" s="2">
        <f>COUNTIF(may!$F24:$AJ24,"l")</f>
        <v>0</v>
      </c>
      <c r="AO24" s="2">
        <v>2</v>
      </c>
      <c r="AP24" s="2">
        <f t="shared" si="3"/>
        <v>0</v>
      </c>
      <c r="AQ24" s="2">
        <f t="shared" ca="1" si="2"/>
        <v>30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966.66666666666663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3" priority="1">
      <formula>F$8="sun"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54EE0-E31D-439B-97CA-08657386B6FB}">
  <sheetPr codeName="Sheet11"/>
  <dimension ref="B2:AX24"/>
  <sheetViews>
    <sheetView workbookViewId="0">
      <selection sqref="A1:XFD1048576"/>
    </sheetView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oct</v>
      </c>
      <c r="G6" s="49"/>
      <c r="K6" s="45">
        <f ca="1">DATEVALUE("1"&amp;F6)</f>
        <v>43739</v>
      </c>
      <c r="L6" s="45"/>
      <c r="M6" s="45"/>
      <c r="N6" s="45"/>
      <c r="O6" s="46"/>
      <c r="P6" s="7" t="s">
        <v>29</v>
      </c>
      <c r="Q6" s="47">
        <f ca="1">EOMONTH(K6,0)</f>
        <v>43769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Tue</v>
      </c>
      <c r="G8" s="5" t="str">
        <f t="shared" ref="G8:AJ8" ca="1" si="0">TEXT(G9,"ddd")</f>
        <v>Wed</v>
      </c>
      <c r="H8" s="5" t="str">
        <f ca="1">TEXT(H9,"ddd")</f>
        <v>Thu</v>
      </c>
      <c r="I8" s="5" t="str">
        <f t="shared" ca="1" si="0"/>
        <v>Fri</v>
      </c>
      <c r="J8" s="5" t="str">
        <f t="shared" ca="1" si="0"/>
        <v>Sat</v>
      </c>
      <c r="K8" s="5" t="str">
        <f t="shared" ca="1" si="0"/>
        <v>Sun</v>
      </c>
      <c r="L8" s="5" t="str">
        <f t="shared" ca="1" si="0"/>
        <v>Mon</v>
      </c>
      <c r="M8" s="5" t="str">
        <f t="shared" ca="1" si="0"/>
        <v>Tue</v>
      </c>
      <c r="N8" s="5" t="str">
        <f t="shared" ca="1" si="0"/>
        <v>Wed</v>
      </c>
      <c r="O8" s="5" t="str">
        <f t="shared" ca="1" si="0"/>
        <v>Thu</v>
      </c>
      <c r="P8" s="5" t="str">
        <f t="shared" ca="1" si="0"/>
        <v>Fri</v>
      </c>
      <c r="Q8" s="5" t="str">
        <f t="shared" ca="1" si="0"/>
        <v>Sat</v>
      </c>
      <c r="R8" s="5" t="str">
        <f t="shared" ca="1" si="0"/>
        <v>Sun</v>
      </c>
      <c r="S8" s="5" t="str">
        <f t="shared" ca="1" si="0"/>
        <v>Mon</v>
      </c>
      <c r="T8" s="5" t="str">
        <f t="shared" ca="1" si="0"/>
        <v>Tue</v>
      </c>
      <c r="U8" s="5" t="str">
        <f t="shared" ca="1" si="0"/>
        <v>Wed</v>
      </c>
      <c r="V8" s="5" t="str">
        <f t="shared" ca="1" si="0"/>
        <v>Thu</v>
      </c>
      <c r="W8" s="5" t="str">
        <f t="shared" ca="1" si="0"/>
        <v>Fri</v>
      </c>
      <c r="X8" s="5" t="str">
        <f t="shared" ca="1" si="0"/>
        <v>Sat</v>
      </c>
      <c r="Y8" s="5" t="str">
        <f t="shared" ca="1" si="0"/>
        <v>Sun</v>
      </c>
      <c r="Z8" s="5" t="str">
        <f t="shared" ca="1" si="0"/>
        <v>Mon</v>
      </c>
      <c r="AA8" s="5" t="str">
        <f t="shared" ca="1" si="0"/>
        <v>Tue</v>
      </c>
      <c r="AB8" s="5" t="str">
        <f t="shared" ca="1" si="0"/>
        <v>Wed</v>
      </c>
      <c r="AC8" s="5" t="str">
        <f t="shared" ca="1" si="0"/>
        <v>Thu</v>
      </c>
      <c r="AD8" s="5" t="str">
        <f t="shared" ca="1" si="0"/>
        <v>Fri</v>
      </c>
      <c r="AE8" s="5" t="str">
        <f t="shared" ca="1" si="0"/>
        <v>Sat</v>
      </c>
      <c r="AF8" s="5" t="str">
        <f t="shared" ca="1" si="0"/>
        <v>Sun</v>
      </c>
      <c r="AG8" s="5" t="str">
        <f t="shared" ca="1" si="0"/>
        <v>Mon</v>
      </c>
      <c r="AH8" s="5" t="str">
        <f t="shared" ca="1" si="0"/>
        <v>Tue</v>
      </c>
      <c r="AI8" s="5" t="str">
        <f t="shared" ca="1" si="0"/>
        <v>Wed</v>
      </c>
      <c r="AJ8" s="5" t="str">
        <f t="shared" ca="1" si="0"/>
        <v>Thu</v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43739</v>
      </c>
      <c r="G9" s="6">
        <f t="shared" ref="G9:AJ9" ca="1" si="1">IF(F9&lt;$Q$6,F9+1,"")</f>
        <v>43740</v>
      </c>
      <c r="H9" s="6">
        <f t="shared" ca="1" si="1"/>
        <v>43741</v>
      </c>
      <c r="I9" s="6">
        <f t="shared" ca="1" si="1"/>
        <v>43742</v>
      </c>
      <c r="J9" s="6">
        <f t="shared" ca="1" si="1"/>
        <v>43743</v>
      </c>
      <c r="K9" s="6">
        <f t="shared" ca="1" si="1"/>
        <v>43744</v>
      </c>
      <c r="L9" s="6">
        <f t="shared" ca="1" si="1"/>
        <v>43745</v>
      </c>
      <c r="M9" s="6">
        <f t="shared" ca="1" si="1"/>
        <v>43746</v>
      </c>
      <c r="N9" s="6">
        <f t="shared" ca="1" si="1"/>
        <v>43747</v>
      </c>
      <c r="O9" s="6">
        <f t="shared" ca="1" si="1"/>
        <v>43748</v>
      </c>
      <c r="P9" s="6">
        <f t="shared" ca="1" si="1"/>
        <v>43749</v>
      </c>
      <c r="Q9" s="6">
        <f t="shared" ca="1" si="1"/>
        <v>43750</v>
      </c>
      <c r="R9" s="6">
        <f t="shared" ca="1" si="1"/>
        <v>43751</v>
      </c>
      <c r="S9" s="6">
        <f t="shared" ca="1" si="1"/>
        <v>43752</v>
      </c>
      <c r="T9" s="6">
        <f t="shared" ca="1" si="1"/>
        <v>43753</v>
      </c>
      <c r="U9" s="6">
        <f t="shared" ca="1" si="1"/>
        <v>43754</v>
      </c>
      <c r="V9" s="6">
        <f t="shared" ca="1" si="1"/>
        <v>43755</v>
      </c>
      <c r="W9" s="6">
        <f t="shared" ca="1" si="1"/>
        <v>43756</v>
      </c>
      <c r="X9" s="6">
        <f t="shared" ca="1" si="1"/>
        <v>43757</v>
      </c>
      <c r="Y9" s="6">
        <f t="shared" ca="1" si="1"/>
        <v>43758</v>
      </c>
      <c r="Z9" s="6">
        <f t="shared" ca="1" si="1"/>
        <v>43759</v>
      </c>
      <c r="AA9" s="6">
        <f t="shared" ca="1" si="1"/>
        <v>43760</v>
      </c>
      <c r="AB9" s="6">
        <f t="shared" ca="1" si="1"/>
        <v>43761</v>
      </c>
      <c r="AC9" s="6">
        <f t="shared" ca="1" si="1"/>
        <v>43762</v>
      </c>
      <c r="AD9" s="6">
        <f t="shared" ca="1" si="1"/>
        <v>43763</v>
      </c>
      <c r="AE9" s="6">
        <f t="shared" ca="1" si="1"/>
        <v>43764</v>
      </c>
      <c r="AF9" s="6">
        <f t="shared" ca="1" si="1"/>
        <v>43765</v>
      </c>
      <c r="AG9" s="6">
        <f t="shared" ca="1" si="1"/>
        <v>43766</v>
      </c>
      <c r="AH9" s="6">
        <f t="shared" ca="1" si="1"/>
        <v>43767</v>
      </c>
      <c r="AI9" s="6">
        <f t="shared" ca="1" si="1"/>
        <v>43768</v>
      </c>
      <c r="AJ9" s="6">
        <f t="shared" ca="1" si="1"/>
        <v>43769</v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30" t="s">
        <v>13</v>
      </c>
      <c r="C10" s="31" t="s">
        <v>37</v>
      </c>
      <c r="D10" s="32">
        <v>43466</v>
      </c>
      <c r="E10" s="33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L10" s="2">
        <f>COUNTIF(may!$F10:$AJ10,"p")</f>
        <v>0</v>
      </c>
      <c r="AM10" s="2">
        <f>COUNTIF(may!$F10:$AJ10,"a")</f>
        <v>0</v>
      </c>
      <c r="AN10" s="2">
        <f>COUNTIF(may!$F10:$AJ10,"l")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31</v>
      </c>
      <c r="AR10" s="2">
        <f>IF(AL10=0,0,COUNTIF($F$8:$AJ$8,"sun")+AL10)</f>
        <v>0</v>
      </c>
      <c r="AS10" s="2">
        <v>15000</v>
      </c>
      <c r="AT10" s="2">
        <f>AS10*5%</f>
        <v>750</v>
      </c>
      <c r="AU10" s="3">
        <f ca="1">AS10/AQ10</f>
        <v>483.87096774193549</v>
      </c>
      <c r="AV10" s="3">
        <f>IF(AS10&gt;20000,3000,2000)</f>
        <v>2000</v>
      </c>
      <c r="AW10" s="2">
        <f ca="1">AU10*AR10</f>
        <v>0</v>
      </c>
      <c r="AX10" s="3">
        <f>IF(AL10=0,0,AW10+AV10-AT10)</f>
        <v>0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L11" s="2">
        <f>COUNTIF(may!$F11:$AJ11,"p")</f>
        <v>0</v>
      </c>
      <c r="AM11" s="2">
        <f>COUNTIF(may!$F11:$AJ11,"a")</f>
        <v>0</v>
      </c>
      <c r="AN11" s="2">
        <f>COUNTIF(may!$F11:$AJ11,"l")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31</v>
      </c>
      <c r="AR11" s="2">
        <f t="shared" ref="AR11:AR24" si="4">IF(AL11=0,0,COUNTIF($F$8:$AJ$8,"sun")+AL11)</f>
        <v>0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516.12903225806451</v>
      </c>
      <c r="AV11" s="3">
        <f t="shared" ref="AV11:AV24" si="7">IF(AS11&gt;20000,3000,2000)</f>
        <v>2000</v>
      </c>
      <c r="AW11" s="2">
        <f t="shared" ref="AW11:AW24" ca="1" si="8">AU11*AR11</f>
        <v>0</v>
      </c>
      <c r="AX11" s="3">
        <f t="shared" ref="AX11:AX24" si="9">IF(AL11=0,0,AW11+AV11-AT11)</f>
        <v>0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L12" s="2">
        <f>COUNTIF(may!$F12:$AJ12,"p")</f>
        <v>0</v>
      </c>
      <c r="AM12" s="2">
        <f>COUNTIF(may!$F12:$AJ12,"a")</f>
        <v>0</v>
      </c>
      <c r="AN12" s="2">
        <f>COUNTIF(may!$F12:$AJ12,"l")</f>
        <v>0</v>
      </c>
      <c r="AO12" s="2">
        <v>2</v>
      </c>
      <c r="AP12" s="2">
        <f t="shared" si="3"/>
        <v>0</v>
      </c>
      <c r="AQ12" s="2">
        <f t="shared" ca="1" si="2"/>
        <v>31</v>
      </c>
      <c r="AR12" s="2">
        <f t="shared" si="4"/>
        <v>0</v>
      </c>
      <c r="AS12" s="2">
        <v>17000</v>
      </c>
      <c r="AT12" s="2">
        <f t="shared" si="5"/>
        <v>850</v>
      </c>
      <c r="AU12" s="3">
        <f t="shared" ca="1" si="6"/>
        <v>548.38709677419354</v>
      </c>
      <c r="AV12" s="3">
        <f t="shared" si="7"/>
        <v>2000</v>
      </c>
      <c r="AW12" s="2">
        <f t="shared" ca="1" si="8"/>
        <v>0</v>
      </c>
      <c r="AX12" s="3">
        <f t="shared" si="9"/>
        <v>0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L13" s="2">
        <f>COUNTIF(may!$F13:$AJ13,"p")</f>
        <v>0</v>
      </c>
      <c r="AM13" s="2">
        <f>COUNTIF(may!$F13:$AJ13,"a")</f>
        <v>0</v>
      </c>
      <c r="AN13" s="2">
        <f>COUNTIF(may!$F13:$AJ13,"l")</f>
        <v>0</v>
      </c>
      <c r="AO13" s="2">
        <v>2</v>
      </c>
      <c r="AP13" s="2">
        <f t="shared" si="3"/>
        <v>0</v>
      </c>
      <c r="AQ13" s="2">
        <f t="shared" ca="1" si="2"/>
        <v>31</v>
      </c>
      <c r="AR13" s="2">
        <f t="shared" si="4"/>
        <v>0</v>
      </c>
      <c r="AS13" s="2">
        <v>18000</v>
      </c>
      <c r="AT13" s="2">
        <f t="shared" si="5"/>
        <v>900</v>
      </c>
      <c r="AU13" s="3">
        <f t="shared" ca="1" si="6"/>
        <v>580.64516129032256</v>
      </c>
      <c r="AV13" s="3">
        <f t="shared" si="7"/>
        <v>2000</v>
      </c>
      <c r="AW13" s="2">
        <f t="shared" ca="1" si="8"/>
        <v>0</v>
      </c>
      <c r="AX13" s="3">
        <f t="shared" si="9"/>
        <v>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L14" s="2">
        <f>COUNTIF(may!$F14:$AJ14,"p")</f>
        <v>0</v>
      </c>
      <c r="AM14" s="2">
        <f>COUNTIF(may!$F14:$AJ14,"a")</f>
        <v>0</v>
      </c>
      <c r="AN14" s="2">
        <f>COUNTIF(may!$F14:$AJ14,"l")</f>
        <v>0</v>
      </c>
      <c r="AO14" s="2">
        <v>2</v>
      </c>
      <c r="AP14" s="2">
        <f t="shared" si="3"/>
        <v>0</v>
      </c>
      <c r="AQ14" s="2">
        <f t="shared" ca="1" si="2"/>
        <v>31</v>
      </c>
      <c r="AR14" s="2">
        <f t="shared" si="4"/>
        <v>0</v>
      </c>
      <c r="AS14" s="2">
        <v>19000</v>
      </c>
      <c r="AT14" s="2">
        <f t="shared" si="5"/>
        <v>950</v>
      </c>
      <c r="AU14" s="3">
        <f t="shared" ca="1" si="6"/>
        <v>612.90322580645159</v>
      </c>
      <c r="AV14" s="3">
        <f t="shared" si="7"/>
        <v>2000</v>
      </c>
      <c r="AW14" s="2">
        <f t="shared" ca="1" si="8"/>
        <v>0</v>
      </c>
      <c r="AX14" s="3">
        <f t="shared" si="9"/>
        <v>0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L15" s="2">
        <f>COUNTIF(may!$F15:$AJ15,"p")</f>
        <v>0</v>
      </c>
      <c r="AM15" s="2">
        <f>COUNTIF(may!$F15:$AJ15,"a")</f>
        <v>0</v>
      </c>
      <c r="AN15" s="2">
        <f>COUNTIF(may!$F15:$AJ15,"l")</f>
        <v>0</v>
      </c>
      <c r="AO15" s="2">
        <v>2</v>
      </c>
      <c r="AP15" s="2">
        <f t="shared" si="3"/>
        <v>0</v>
      </c>
      <c r="AQ15" s="2">
        <f t="shared" ca="1" si="2"/>
        <v>31</v>
      </c>
      <c r="AR15" s="2">
        <f t="shared" si="4"/>
        <v>0</v>
      </c>
      <c r="AS15" s="2">
        <v>20000</v>
      </c>
      <c r="AT15" s="2">
        <f t="shared" si="5"/>
        <v>1000</v>
      </c>
      <c r="AU15" s="3">
        <f t="shared" ca="1" si="6"/>
        <v>645.16129032258061</v>
      </c>
      <c r="AV15" s="3">
        <f t="shared" si="7"/>
        <v>2000</v>
      </c>
      <c r="AW15" s="2">
        <f t="shared" ca="1" si="8"/>
        <v>0</v>
      </c>
      <c r="AX15" s="3">
        <f t="shared" si="9"/>
        <v>0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L16" s="2">
        <f>COUNTIF(may!$F16:$AJ16,"p")</f>
        <v>0</v>
      </c>
      <c r="AM16" s="2">
        <f>COUNTIF(may!$F16:$AJ16,"a")</f>
        <v>0</v>
      </c>
      <c r="AN16" s="2">
        <f>COUNTIF(may!$F16:$AJ16,"l")</f>
        <v>0</v>
      </c>
      <c r="AO16" s="2">
        <v>2</v>
      </c>
      <c r="AP16" s="2">
        <f t="shared" si="3"/>
        <v>0</v>
      </c>
      <c r="AQ16" s="2">
        <f t="shared" ca="1" si="2"/>
        <v>31</v>
      </c>
      <c r="AR16" s="2">
        <f t="shared" si="4"/>
        <v>0</v>
      </c>
      <c r="AS16" s="2">
        <v>21000</v>
      </c>
      <c r="AT16" s="2">
        <f t="shared" si="5"/>
        <v>1050</v>
      </c>
      <c r="AU16" s="3">
        <f t="shared" ca="1" si="6"/>
        <v>677.41935483870964</v>
      </c>
      <c r="AV16" s="3">
        <f t="shared" si="7"/>
        <v>3000</v>
      </c>
      <c r="AW16" s="2">
        <f t="shared" ca="1" si="8"/>
        <v>0</v>
      </c>
      <c r="AX16" s="3">
        <f t="shared" si="9"/>
        <v>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2">
        <f>COUNTIF(may!$F17:$AJ17,"p")</f>
        <v>0</v>
      </c>
      <c r="AM17" s="2">
        <f>COUNTIF(may!$F17:$AJ17,"a")</f>
        <v>0</v>
      </c>
      <c r="AN17" s="2">
        <f>COUNTIF(may!$F17:$AJ17,"l")</f>
        <v>0</v>
      </c>
      <c r="AO17" s="2">
        <v>2</v>
      </c>
      <c r="AP17" s="2">
        <f t="shared" si="3"/>
        <v>0</v>
      </c>
      <c r="AQ17" s="2">
        <f t="shared" ca="1" si="2"/>
        <v>31</v>
      </c>
      <c r="AR17" s="2">
        <f t="shared" si="4"/>
        <v>0</v>
      </c>
      <c r="AS17" s="2">
        <v>22000</v>
      </c>
      <c r="AT17" s="2">
        <f t="shared" si="5"/>
        <v>1100</v>
      </c>
      <c r="AU17" s="3">
        <f t="shared" ca="1" si="6"/>
        <v>709.67741935483866</v>
      </c>
      <c r="AV17" s="3">
        <f t="shared" si="7"/>
        <v>3000</v>
      </c>
      <c r="AW17" s="2">
        <f t="shared" ca="1" si="8"/>
        <v>0</v>
      </c>
      <c r="AX17" s="3">
        <f t="shared" si="9"/>
        <v>0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L18" s="2">
        <f>COUNTIF(may!$F18:$AJ18,"p")</f>
        <v>0</v>
      </c>
      <c r="AM18" s="2">
        <f>COUNTIF(may!$F18:$AJ18,"a")</f>
        <v>0</v>
      </c>
      <c r="AN18" s="2">
        <f>COUNTIF(may!$F18:$AJ18,"l")</f>
        <v>0</v>
      </c>
      <c r="AO18" s="2">
        <v>2</v>
      </c>
      <c r="AP18" s="2">
        <f t="shared" si="3"/>
        <v>0</v>
      </c>
      <c r="AQ18" s="2">
        <f t="shared" ca="1" si="2"/>
        <v>31</v>
      </c>
      <c r="AR18" s="2">
        <f t="shared" si="4"/>
        <v>0</v>
      </c>
      <c r="AS18" s="2">
        <v>23000</v>
      </c>
      <c r="AT18" s="2">
        <f t="shared" si="5"/>
        <v>1150</v>
      </c>
      <c r="AU18" s="3">
        <f t="shared" ca="1" si="6"/>
        <v>741.93548387096769</v>
      </c>
      <c r="AV18" s="3">
        <f t="shared" si="7"/>
        <v>3000</v>
      </c>
      <c r="AW18" s="2">
        <f t="shared" ca="1" si="8"/>
        <v>0</v>
      </c>
      <c r="AX18" s="3">
        <f t="shared" si="9"/>
        <v>0</v>
      </c>
    </row>
    <row r="19" spans="2:50" x14ac:dyDescent="0.25">
      <c r="B19" s="11" t="s">
        <v>27</v>
      </c>
      <c r="C19" s="1" t="s">
        <v>46</v>
      </c>
      <c r="D19" s="29">
        <v>43475</v>
      </c>
      <c r="E19" s="12" t="s">
        <v>14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L19" s="2">
        <f>COUNTIF(may!$F19:$AJ19,"p")</f>
        <v>0</v>
      </c>
      <c r="AM19" s="2">
        <f>COUNTIF(may!$F19:$AJ19,"a")</f>
        <v>0</v>
      </c>
      <c r="AN19" s="2">
        <f>COUNTIF(may!$F19:$AJ19,"l")</f>
        <v>0</v>
      </c>
      <c r="AO19" s="2">
        <v>2</v>
      </c>
      <c r="AP19" s="2">
        <f t="shared" si="3"/>
        <v>0</v>
      </c>
      <c r="AQ19" s="2">
        <f t="shared" ca="1" si="2"/>
        <v>31</v>
      </c>
      <c r="AR19" s="2">
        <f t="shared" si="4"/>
        <v>0</v>
      </c>
      <c r="AS19" s="2">
        <v>24000</v>
      </c>
      <c r="AT19" s="2">
        <f t="shared" si="5"/>
        <v>1200</v>
      </c>
      <c r="AU19" s="3">
        <f t="shared" ca="1" si="6"/>
        <v>774.19354838709683</v>
      </c>
      <c r="AV19" s="3">
        <f t="shared" si="7"/>
        <v>3000</v>
      </c>
      <c r="AW19" s="2">
        <f t="shared" ca="1" si="8"/>
        <v>0</v>
      </c>
      <c r="AX19" s="3">
        <f t="shared" si="9"/>
        <v>0</v>
      </c>
    </row>
    <row r="20" spans="2:50" x14ac:dyDescent="0.25">
      <c r="B20" s="11" t="s">
        <v>28</v>
      </c>
      <c r="C20" s="19" t="s">
        <v>47</v>
      </c>
      <c r="D20" s="29">
        <v>43476</v>
      </c>
      <c r="E20" s="12" t="s">
        <v>16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L20" s="2">
        <f>COUNTIF(may!$F20:$AJ20,"p")</f>
        <v>0</v>
      </c>
      <c r="AM20" s="2">
        <f>COUNTIF(may!$F20:$AJ20,"a")</f>
        <v>0</v>
      </c>
      <c r="AN20" s="2">
        <f>COUNTIF(may!$F20:$AJ20,"l")</f>
        <v>0</v>
      </c>
      <c r="AO20" s="2">
        <v>2</v>
      </c>
      <c r="AP20" s="2">
        <f t="shared" si="3"/>
        <v>0</v>
      </c>
      <c r="AQ20" s="2">
        <f t="shared" ca="1" si="2"/>
        <v>31</v>
      </c>
      <c r="AR20" s="2">
        <f t="shared" si="4"/>
        <v>0</v>
      </c>
      <c r="AS20" s="2">
        <v>25000</v>
      </c>
      <c r="AT20" s="2">
        <f t="shared" si="5"/>
        <v>1250</v>
      </c>
      <c r="AU20" s="3">
        <f t="shared" ca="1" si="6"/>
        <v>806.45161290322585</v>
      </c>
      <c r="AV20" s="3">
        <f t="shared" si="7"/>
        <v>3000</v>
      </c>
      <c r="AW20" s="2">
        <f t="shared" ca="1" si="8"/>
        <v>0</v>
      </c>
      <c r="AX20" s="3">
        <f t="shared" si="9"/>
        <v>0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COUNTIF(may!$F21:$AJ21,"p")</f>
        <v>0</v>
      </c>
      <c r="AM21" s="2">
        <f>COUNTIF(may!$F21:$AJ21,"a")</f>
        <v>0</v>
      </c>
      <c r="AN21" s="2">
        <f>COUNTIF(may!$F21:$AJ21,"l")</f>
        <v>0</v>
      </c>
      <c r="AO21" s="2">
        <v>2</v>
      </c>
      <c r="AP21" s="2">
        <f t="shared" si="3"/>
        <v>0</v>
      </c>
      <c r="AQ21" s="2">
        <f t="shared" ca="1" si="2"/>
        <v>31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838.70967741935488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COUNTIF(may!$F22:$AJ22,"p")</f>
        <v>0</v>
      </c>
      <c r="AM22" s="2">
        <f>COUNTIF(may!$F22:$AJ22,"a")</f>
        <v>0</v>
      </c>
      <c r="AN22" s="2">
        <f>COUNTIF(may!$F22:$AJ22,"l")</f>
        <v>0</v>
      </c>
      <c r="AO22" s="2">
        <v>2</v>
      </c>
      <c r="AP22" s="2">
        <f t="shared" si="3"/>
        <v>0</v>
      </c>
      <c r="AQ22" s="2">
        <f t="shared" ca="1" si="2"/>
        <v>31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870.9677419354839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COUNTIF(may!$F23:$AJ23,"p")</f>
        <v>0</v>
      </c>
      <c r="AM23" s="2">
        <f>COUNTIF(may!$F23:$AJ23,"a")</f>
        <v>0</v>
      </c>
      <c r="AN23" s="2">
        <f>COUNTIF(may!$F23:$AJ23,"l")</f>
        <v>0</v>
      </c>
      <c r="AO23" s="2">
        <v>2</v>
      </c>
      <c r="AP23" s="2">
        <f t="shared" si="3"/>
        <v>0</v>
      </c>
      <c r="AQ23" s="2">
        <f t="shared" ca="1" si="2"/>
        <v>31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903.22580645161293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ht="16.5" thickBot="1" x14ac:dyDescent="0.3">
      <c r="B24" s="13" t="s">
        <v>55</v>
      </c>
      <c r="C24" s="14" t="s">
        <v>56</v>
      </c>
      <c r="D24" s="34">
        <v>43480</v>
      </c>
      <c r="E24" s="15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COUNTIF(may!$F24:$AJ24,"p")</f>
        <v>0</v>
      </c>
      <c r="AM24" s="2">
        <f>COUNTIF(may!$F24:$AJ24,"a")</f>
        <v>0</v>
      </c>
      <c r="AN24" s="2">
        <f>COUNTIF(may!$F24:$AJ24,"l")</f>
        <v>0</v>
      </c>
      <c r="AO24" s="2">
        <v>2</v>
      </c>
      <c r="AP24" s="2">
        <f t="shared" si="3"/>
        <v>0</v>
      </c>
      <c r="AQ24" s="2">
        <f t="shared" ca="1" si="2"/>
        <v>31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935.48387096774195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2" priority="1">
      <formula>F$8="sun"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1C931-FC04-4C3E-8A5C-AC8C3905FA5E}">
  <sheetPr codeName="Sheet12"/>
  <dimension ref="B2:AX24"/>
  <sheetViews>
    <sheetView workbookViewId="0"/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nov</v>
      </c>
      <c r="G6" s="49"/>
      <c r="K6" s="45">
        <f ca="1">DATEVALUE("1"&amp;F6)</f>
        <v>43770</v>
      </c>
      <c r="L6" s="45"/>
      <c r="M6" s="45"/>
      <c r="N6" s="45"/>
      <c r="O6" s="46"/>
      <c r="P6" s="7" t="s">
        <v>29</v>
      </c>
      <c r="Q6" s="47">
        <f ca="1">EOMONTH(K6,0)</f>
        <v>43799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Fri</v>
      </c>
      <c r="G8" s="5" t="str">
        <f t="shared" ref="G8:AJ8" ca="1" si="0">TEXT(G9,"ddd")</f>
        <v>Sat</v>
      </c>
      <c r="H8" s="5" t="str">
        <f ca="1">TEXT(H9,"ddd")</f>
        <v>Sun</v>
      </c>
      <c r="I8" s="5" t="str">
        <f t="shared" ca="1" si="0"/>
        <v>Mon</v>
      </c>
      <c r="J8" s="5" t="str">
        <f t="shared" ca="1" si="0"/>
        <v>Tue</v>
      </c>
      <c r="K8" s="5" t="str">
        <f t="shared" ca="1" si="0"/>
        <v>Wed</v>
      </c>
      <c r="L8" s="5" t="str">
        <f t="shared" ca="1" si="0"/>
        <v>Thu</v>
      </c>
      <c r="M8" s="5" t="str">
        <f t="shared" ca="1" si="0"/>
        <v>Fri</v>
      </c>
      <c r="N8" s="5" t="str">
        <f t="shared" ca="1" si="0"/>
        <v>Sat</v>
      </c>
      <c r="O8" s="5" t="str">
        <f t="shared" ca="1" si="0"/>
        <v>Sun</v>
      </c>
      <c r="P8" s="5" t="str">
        <f t="shared" ca="1" si="0"/>
        <v>Mon</v>
      </c>
      <c r="Q8" s="5" t="str">
        <f t="shared" ca="1" si="0"/>
        <v>Tue</v>
      </c>
      <c r="R8" s="5" t="str">
        <f t="shared" ca="1" si="0"/>
        <v>Wed</v>
      </c>
      <c r="S8" s="5" t="str">
        <f t="shared" ca="1" si="0"/>
        <v>Thu</v>
      </c>
      <c r="T8" s="5" t="str">
        <f t="shared" ca="1" si="0"/>
        <v>Fri</v>
      </c>
      <c r="U8" s="5" t="str">
        <f t="shared" ca="1" si="0"/>
        <v>Sat</v>
      </c>
      <c r="V8" s="5" t="str">
        <f t="shared" ca="1" si="0"/>
        <v>Sun</v>
      </c>
      <c r="W8" s="5" t="str">
        <f t="shared" ca="1" si="0"/>
        <v>Mon</v>
      </c>
      <c r="X8" s="5" t="str">
        <f t="shared" ca="1" si="0"/>
        <v>Tue</v>
      </c>
      <c r="Y8" s="5" t="str">
        <f t="shared" ca="1" si="0"/>
        <v>Wed</v>
      </c>
      <c r="Z8" s="5" t="str">
        <f t="shared" ca="1" si="0"/>
        <v>Thu</v>
      </c>
      <c r="AA8" s="5" t="str">
        <f t="shared" ca="1" si="0"/>
        <v>Fri</v>
      </c>
      <c r="AB8" s="5" t="str">
        <f t="shared" ca="1" si="0"/>
        <v>Sat</v>
      </c>
      <c r="AC8" s="5" t="str">
        <f t="shared" ca="1" si="0"/>
        <v>Sun</v>
      </c>
      <c r="AD8" s="5" t="str">
        <f t="shared" ca="1" si="0"/>
        <v>Mon</v>
      </c>
      <c r="AE8" s="5" t="str">
        <f t="shared" ca="1" si="0"/>
        <v>Tue</v>
      </c>
      <c r="AF8" s="5" t="str">
        <f t="shared" ca="1" si="0"/>
        <v>Wed</v>
      </c>
      <c r="AG8" s="5" t="str">
        <f t="shared" ca="1" si="0"/>
        <v>Thu</v>
      </c>
      <c r="AH8" s="5" t="str">
        <f t="shared" ca="1" si="0"/>
        <v>Fri</v>
      </c>
      <c r="AI8" s="5" t="str">
        <f t="shared" ca="1" si="0"/>
        <v>Sat</v>
      </c>
      <c r="AJ8" s="5" t="str">
        <f t="shared" ca="1" si="0"/>
        <v/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43770</v>
      </c>
      <c r="G9" s="6">
        <f t="shared" ref="G9:AJ9" ca="1" si="1">IF(F9&lt;$Q$6,F9+1,"")</f>
        <v>43771</v>
      </c>
      <c r="H9" s="6">
        <f t="shared" ca="1" si="1"/>
        <v>43772</v>
      </c>
      <c r="I9" s="6">
        <f t="shared" ca="1" si="1"/>
        <v>43773</v>
      </c>
      <c r="J9" s="6">
        <f t="shared" ca="1" si="1"/>
        <v>43774</v>
      </c>
      <c r="K9" s="6">
        <f t="shared" ca="1" si="1"/>
        <v>43775</v>
      </c>
      <c r="L9" s="6">
        <f t="shared" ca="1" si="1"/>
        <v>43776</v>
      </c>
      <c r="M9" s="6">
        <f t="shared" ca="1" si="1"/>
        <v>43777</v>
      </c>
      <c r="N9" s="6">
        <f t="shared" ca="1" si="1"/>
        <v>43778</v>
      </c>
      <c r="O9" s="6">
        <f t="shared" ca="1" si="1"/>
        <v>43779</v>
      </c>
      <c r="P9" s="6">
        <f t="shared" ca="1" si="1"/>
        <v>43780</v>
      </c>
      <c r="Q9" s="6">
        <f t="shared" ca="1" si="1"/>
        <v>43781</v>
      </c>
      <c r="R9" s="6">
        <f t="shared" ca="1" si="1"/>
        <v>43782</v>
      </c>
      <c r="S9" s="6">
        <f t="shared" ca="1" si="1"/>
        <v>43783</v>
      </c>
      <c r="T9" s="6">
        <f t="shared" ca="1" si="1"/>
        <v>43784</v>
      </c>
      <c r="U9" s="6">
        <f t="shared" ca="1" si="1"/>
        <v>43785</v>
      </c>
      <c r="V9" s="6">
        <f t="shared" ca="1" si="1"/>
        <v>43786</v>
      </c>
      <c r="W9" s="6">
        <f t="shared" ca="1" si="1"/>
        <v>43787</v>
      </c>
      <c r="X9" s="6">
        <f t="shared" ca="1" si="1"/>
        <v>43788</v>
      </c>
      <c r="Y9" s="6">
        <f t="shared" ca="1" si="1"/>
        <v>43789</v>
      </c>
      <c r="Z9" s="6">
        <f t="shared" ca="1" si="1"/>
        <v>43790</v>
      </c>
      <c r="AA9" s="6">
        <f t="shared" ca="1" si="1"/>
        <v>43791</v>
      </c>
      <c r="AB9" s="6">
        <f t="shared" ca="1" si="1"/>
        <v>43792</v>
      </c>
      <c r="AC9" s="6">
        <f t="shared" ca="1" si="1"/>
        <v>43793</v>
      </c>
      <c r="AD9" s="6">
        <f t="shared" ca="1" si="1"/>
        <v>43794</v>
      </c>
      <c r="AE9" s="6">
        <f t="shared" ca="1" si="1"/>
        <v>43795</v>
      </c>
      <c r="AF9" s="6">
        <f t="shared" ca="1" si="1"/>
        <v>43796</v>
      </c>
      <c r="AG9" s="6">
        <f t="shared" ca="1" si="1"/>
        <v>43797</v>
      </c>
      <c r="AH9" s="6">
        <f t="shared" ca="1" si="1"/>
        <v>43798</v>
      </c>
      <c r="AI9" s="6">
        <f t="shared" ca="1" si="1"/>
        <v>43799</v>
      </c>
      <c r="AJ9" s="6" t="str">
        <f t="shared" ca="1" si="1"/>
        <v/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30" t="s">
        <v>13</v>
      </c>
      <c r="C10" s="31" t="s">
        <v>37</v>
      </c>
      <c r="D10" s="32">
        <v>43466</v>
      </c>
      <c r="E10" s="33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L10" s="2">
        <f>COUNTIF(may!$F10:$AJ10,"p")</f>
        <v>0</v>
      </c>
      <c r="AM10" s="2">
        <f>COUNTIF(may!$F10:$AJ10,"a")</f>
        <v>0</v>
      </c>
      <c r="AN10" s="2">
        <f>COUNTIF(may!$F10:$AJ10,"l")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30</v>
      </c>
      <c r="AR10" s="2">
        <f>IF(AL10=0,0,COUNTIF($F$8:$AJ$8,"sun")+AL10)</f>
        <v>0</v>
      </c>
      <c r="AS10" s="2">
        <v>15000</v>
      </c>
      <c r="AT10" s="2">
        <f>AS10*5%</f>
        <v>750</v>
      </c>
      <c r="AU10" s="3">
        <f ca="1">AS10/AQ10</f>
        <v>500</v>
      </c>
      <c r="AV10" s="3">
        <f>IF(AS10&gt;20000,3000,2000)</f>
        <v>2000</v>
      </c>
      <c r="AW10" s="2">
        <f ca="1">AU10*AR10</f>
        <v>0</v>
      </c>
      <c r="AX10" s="3">
        <f>IF(AL10=0,0,AW10+AV10-AT10)</f>
        <v>0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L11" s="2">
        <f>COUNTIF(may!$F11:$AJ11,"p")</f>
        <v>0</v>
      </c>
      <c r="AM11" s="2">
        <f>COUNTIF(may!$F11:$AJ11,"a")</f>
        <v>0</v>
      </c>
      <c r="AN11" s="2">
        <f>COUNTIF(may!$F11:$AJ11,"l")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30</v>
      </c>
      <c r="AR11" s="2">
        <f t="shared" ref="AR11:AR24" si="4">IF(AL11=0,0,COUNTIF($F$8:$AJ$8,"sun")+AL11)</f>
        <v>0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533.33333333333337</v>
      </c>
      <c r="AV11" s="3">
        <f t="shared" ref="AV11:AV24" si="7">IF(AS11&gt;20000,3000,2000)</f>
        <v>2000</v>
      </c>
      <c r="AW11" s="2">
        <f t="shared" ref="AW11:AW24" ca="1" si="8">AU11*AR11</f>
        <v>0</v>
      </c>
      <c r="AX11" s="3">
        <f t="shared" ref="AX11:AX24" si="9">IF(AL11=0,0,AW11+AV11-AT11)</f>
        <v>0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L12" s="2">
        <f>COUNTIF(may!$F12:$AJ12,"p")</f>
        <v>0</v>
      </c>
      <c r="AM12" s="2">
        <f>COUNTIF(may!$F12:$AJ12,"a")</f>
        <v>0</v>
      </c>
      <c r="AN12" s="2">
        <f>COUNTIF(may!$F12:$AJ12,"l")</f>
        <v>0</v>
      </c>
      <c r="AO12" s="2">
        <v>2</v>
      </c>
      <c r="AP12" s="2">
        <f t="shared" si="3"/>
        <v>0</v>
      </c>
      <c r="AQ12" s="2">
        <f t="shared" ca="1" si="2"/>
        <v>30</v>
      </c>
      <c r="AR12" s="2">
        <f t="shared" si="4"/>
        <v>0</v>
      </c>
      <c r="AS12" s="2">
        <v>17000</v>
      </c>
      <c r="AT12" s="2">
        <f t="shared" si="5"/>
        <v>850</v>
      </c>
      <c r="AU12" s="3">
        <f t="shared" ca="1" si="6"/>
        <v>566.66666666666663</v>
      </c>
      <c r="AV12" s="3">
        <f t="shared" si="7"/>
        <v>2000</v>
      </c>
      <c r="AW12" s="2">
        <f t="shared" ca="1" si="8"/>
        <v>0</v>
      </c>
      <c r="AX12" s="3">
        <f t="shared" si="9"/>
        <v>0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L13" s="2">
        <f>COUNTIF(may!$F13:$AJ13,"p")</f>
        <v>0</v>
      </c>
      <c r="AM13" s="2">
        <f>COUNTIF(may!$F13:$AJ13,"a")</f>
        <v>0</v>
      </c>
      <c r="AN13" s="2">
        <f>COUNTIF(may!$F13:$AJ13,"l")</f>
        <v>0</v>
      </c>
      <c r="AO13" s="2">
        <v>2</v>
      </c>
      <c r="AP13" s="2">
        <f t="shared" si="3"/>
        <v>0</v>
      </c>
      <c r="AQ13" s="2">
        <f t="shared" ca="1" si="2"/>
        <v>30</v>
      </c>
      <c r="AR13" s="2">
        <f t="shared" si="4"/>
        <v>0</v>
      </c>
      <c r="AS13" s="2">
        <v>18000</v>
      </c>
      <c r="AT13" s="2">
        <f t="shared" si="5"/>
        <v>900</v>
      </c>
      <c r="AU13" s="3">
        <f t="shared" ca="1" si="6"/>
        <v>600</v>
      </c>
      <c r="AV13" s="3">
        <f t="shared" si="7"/>
        <v>2000</v>
      </c>
      <c r="AW13" s="2">
        <f t="shared" ca="1" si="8"/>
        <v>0</v>
      </c>
      <c r="AX13" s="3">
        <f t="shared" si="9"/>
        <v>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L14" s="2">
        <f>COUNTIF(may!$F14:$AJ14,"p")</f>
        <v>0</v>
      </c>
      <c r="AM14" s="2">
        <f>COUNTIF(may!$F14:$AJ14,"a")</f>
        <v>0</v>
      </c>
      <c r="AN14" s="2">
        <f>COUNTIF(may!$F14:$AJ14,"l")</f>
        <v>0</v>
      </c>
      <c r="AO14" s="2">
        <v>2</v>
      </c>
      <c r="AP14" s="2">
        <f t="shared" si="3"/>
        <v>0</v>
      </c>
      <c r="AQ14" s="2">
        <f t="shared" ca="1" si="2"/>
        <v>30</v>
      </c>
      <c r="AR14" s="2">
        <f t="shared" si="4"/>
        <v>0</v>
      </c>
      <c r="AS14" s="2">
        <v>19000</v>
      </c>
      <c r="AT14" s="2">
        <f t="shared" si="5"/>
        <v>950</v>
      </c>
      <c r="AU14" s="3">
        <f t="shared" ca="1" si="6"/>
        <v>633.33333333333337</v>
      </c>
      <c r="AV14" s="3">
        <f t="shared" si="7"/>
        <v>2000</v>
      </c>
      <c r="AW14" s="2">
        <f t="shared" ca="1" si="8"/>
        <v>0</v>
      </c>
      <c r="AX14" s="3">
        <f t="shared" si="9"/>
        <v>0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L15" s="2">
        <f>COUNTIF(may!$F15:$AJ15,"p")</f>
        <v>0</v>
      </c>
      <c r="AM15" s="2">
        <f>COUNTIF(may!$F15:$AJ15,"a")</f>
        <v>0</v>
      </c>
      <c r="AN15" s="2">
        <f>COUNTIF(may!$F15:$AJ15,"l")</f>
        <v>0</v>
      </c>
      <c r="AO15" s="2">
        <v>2</v>
      </c>
      <c r="AP15" s="2">
        <f t="shared" si="3"/>
        <v>0</v>
      </c>
      <c r="AQ15" s="2">
        <f t="shared" ca="1" si="2"/>
        <v>30</v>
      </c>
      <c r="AR15" s="2">
        <f t="shared" si="4"/>
        <v>0</v>
      </c>
      <c r="AS15" s="2">
        <v>20000</v>
      </c>
      <c r="AT15" s="2">
        <f t="shared" si="5"/>
        <v>1000</v>
      </c>
      <c r="AU15" s="3">
        <f t="shared" ca="1" si="6"/>
        <v>666.66666666666663</v>
      </c>
      <c r="AV15" s="3">
        <f t="shared" si="7"/>
        <v>2000</v>
      </c>
      <c r="AW15" s="2">
        <f t="shared" ca="1" si="8"/>
        <v>0</v>
      </c>
      <c r="AX15" s="3">
        <f t="shared" si="9"/>
        <v>0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L16" s="2">
        <f>COUNTIF(may!$F16:$AJ16,"p")</f>
        <v>0</v>
      </c>
      <c r="AM16" s="2">
        <f>COUNTIF(may!$F16:$AJ16,"a")</f>
        <v>0</v>
      </c>
      <c r="AN16" s="2">
        <f>COUNTIF(may!$F16:$AJ16,"l")</f>
        <v>0</v>
      </c>
      <c r="AO16" s="2">
        <v>2</v>
      </c>
      <c r="AP16" s="2">
        <f t="shared" si="3"/>
        <v>0</v>
      </c>
      <c r="AQ16" s="2">
        <f t="shared" ca="1" si="2"/>
        <v>30</v>
      </c>
      <c r="AR16" s="2">
        <f t="shared" si="4"/>
        <v>0</v>
      </c>
      <c r="AS16" s="2">
        <v>21000</v>
      </c>
      <c r="AT16" s="2">
        <f t="shared" si="5"/>
        <v>1050</v>
      </c>
      <c r="AU16" s="3">
        <f t="shared" ca="1" si="6"/>
        <v>700</v>
      </c>
      <c r="AV16" s="3">
        <f t="shared" si="7"/>
        <v>3000</v>
      </c>
      <c r="AW16" s="2">
        <f t="shared" ca="1" si="8"/>
        <v>0</v>
      </c>
      <c r="AX16" s="3">
        <f t="shared" si="9"/>
        <v>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2">
        <f>COUNTIF(may!$F17:$AJ17,"p")</f>
        <v>0</v>
      </c>
      <c r="AM17" s="2">
        <f>COUNTIF(may!$F17:$AJ17,"a")</f>
        <v>0</v>
      </c>
      <c r="AN17" s="2">
        <f>COUNTIF(may!$F17:$AJ17,"l")</f>
        <v>0</v>
      </c>
      <c r="AO17" s="2">
        <v>2</v>
      </c>
      <c r="AP17" s="2">
        <f t="shared" si="3"/>
        <v>0</v>
      </c>
      <c r="AQ17" s="2">
        <f t="shared" ca="1" si="2"/>
        <v>30</v>
      </c>
      <c r="AR17" s="2">
        <f t="shared" si="4"/>
        <v>0</v>
      </c>
      <c r="AS17" s="2">
        <v>22000</v>
      </c>
      <c r="AT17" s="2">
        <f t="shared" si="5"/>
        <v>1100</v>
      </c>
      <c r="AU17" s="3">
        <f t="shared" ca="1" si="6"/>
        <v>733.33333333333337</v>
      </c>
      <c r="AV17" s="3">
        <f t="shared" si="7"/>
        <v>3000</v>
      </c>
      <c r="AW17" s="2">
        <f t="shared" ca="1" si="8"/>
        <v>0</v>
      </c>
      <c r="AX17" s="3">
        <f t="shared" si="9"/>
        <v>0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L18" s="2">
        <f>COUNTIF(may!$F18:$AJ18,"p")</f>
        <v>0</v>
      </c>
      <c r="AM18" s="2">
        <f>COUNTIF(may!$F18:$AJ18,"a")</f>
        <v>0</v>
      </c>
      <c r="AN18" s="2">
        <f>COUNTIF(may!$F18:$AJ18,"l")</f>
        <v>0</v>
      </c>
      <c r="AO18" s="2">
        <v>2</v>
      </c>
      <c r="AP18" s="2">
        <f t="shared" si="3"/>
        <v>0</v>
      </c>
      <c r="AQ18" s="2">
        <f t="shared" ca="1" si="2"/>
        <v>30</v>
      </c>
      <c r="AR18" s="2">
        <f t="shared" si="4"/>
        <v>0</v>
      </c>
      <c r="AS18" s="2">
        <v>23000</v>
      </c>
      <c r="AT18" s="2">
        <f t="shared" si="5"/>
        <v>1150</v>
      </c>
      <c r="AU18" s="3">
        <f t="shared" ca="1" si="6"/>
        <v>766.66666666666663</v>
      </c>
      <c r="AV18" s="3">
        <f t="shared" si="7"/>
        <v>3000</v>
      </c>
      <c r="AW18" s="2">
        <f t="shared" ca="1" si="8"/>
        <v>0</v>
      </c>
      <c r="AX18" s="3">
        <f t="shared" si="9"/>
        <v>0</v>
      </c>
    </row>
    <row r="19" spans="2:50" x14ac:dyDescent="0.25">
      <c r="B19" s="11" t="s">
        <v>27</v>
      </c>
      <c r="C19" s="1" t="s">
        <v>46</v>
      </c>
      <c r="D19" s="29">
        <v>43475</v>
      </c>
      <c r="E19" s="12" t="s">
        <v>14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L19" s="2">
        <f>COUNTIF(may!$F19:$AJ19,"p")</f>
        <v>0</v>
      </c>
      <c r="AM19" s="2">
        <f>COUNTIF(may!$F19:$AJ19,"a")</f>
        <v>0</v>
      </c>
      <c r="AN19" s="2">
        <f>COUNTIF(may!$F19:$AJ19,"l")</f>
        <v>0</v>
      </c>
      <c r="AO19" s="2">
        <v>2</v>
      </c>
      <c r="AP19" s="2">
        <f t="shared" si="3"/>
        <v>0</v>
      </c>
      <c r="AQ19" s="2">
        <f t="shared" ca="1" si="2"/>
        <v>30</v>
      </c>
      <c r="AR19" s="2">
        <f t="shared" si="4"/>
        <v>0</v>
      </c>
      <c r="AS19" s="2">
        <v>24000</v>
      </c>
      <c r="AT19" s="2">
        <f t="shared" si="5"/>
        <v>1200</v>
      </c>
      <c r="AU19" s="3">
        <f t="shared" ca="1" si="6"/>
        <v>800</v>
      </c>
      <c r="AV19" s="3">
        <f t="shared" si="7"/>
        <v>3000</v>
      </c>
      <c r="AW19" s="2">
        <f t="shared" ca="1" si="8"/>
        <v>0</v>
      </c>
      <c r="AX19" s="3">
        <f t="shared" si="9"/>
        <v>0</v>
      </c>
    </row>
    <row r="20" spans="2:50" x14ac:dyDescent="0.25">
      <c r="B20" s="11" t="s">
        <v>28</v>
      </c>
      <c r="C20" s="19" t="s">
        <v>47</v>
      </c>
      <c r="D20" s="29">
        <v>43476</v>
      </c>
      <c r="E20" s="12" t="s">
        <v>16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L20" s="2">
        <f>COUNTIF(may!$F20:$AJ20,"p")</f>
        <v>0</v>
      </c>
      <c r="AM20" s="2">
        <f>COUNTIF(may!$F20:$AJ20,"a")</f>
        <v>0</v>
      </c>
      <c r="AN20" s="2">
        <f>COUNTIF(may!$F20:$AJ20,"l")</f>
        <v>0</v>
      </c>
      <c r="AO20" s="2">
        <v>2</v>
      </c>
      <c r="AP20" s="2">
        <f t="shared" si="3"/>
        <v>0</v>
      </c>
      <c r="AQ20" s="2">
        <f t="shared" ca="1" si="2"/>
        <v>30</v>
      </c>
      <c r="AR20" s="2">
        <f t="shared" si="4"/>
        <v>0</v>
      </c>
      <c r="AS20" s="2">
        <v>25000</v>
      </c>
      <c r="AT20" s="2">
        <f t="shared" si="5"/>
        <v>1250</v>
      </c>
      <c r="AU20" s="3">
        <f t="shared" ca="1" si="6"/>
        <v>833.33333333333337</v>
      </c>
      <c r="AV20" s="3">
        <f t="shared" si="7"/>
        <v>3000</v>
      </c>
      <c r="AW20" s="2">
        <f t="shared" ca="1" si="8"/>
        <v>0</v>
      </c>
      <c r="AX20" s="3">
        <f t="shared" si="9"/>
        <v>0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COUNTIF(may!$F21:$AJ21,"p")</f>
        <v>0</v>
      </c>
      <c r="AM21" s="2">
        <f>COUNTIF(may!$F21:$AJ21,"a")</f>
        <v>0</v>
      </c>
      <c r="AN21" s="2">
        <f>COUNTIF(may!$F21:$AJ21,"l")</f>
        <v>0</v>
      </c>
      <c r="AO21" s="2">
        <v>2</v>
      </c>
      <c r="AP21" s="2">
        <f t="shared" si="3"/>
        <v>0</v>
      </c>
      <c r="AQ21" s="2">
        <f t="shared" ca="1" si="2"/>
        <v>30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866.66666666666663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COUNTIF(may!$F22:$AJ22,"p")</f>
        <v>0</v>
      </c>
      <c r="AM22" s="2">
        <f>COUNTIF(may!$F22:$AJ22,"a")</f>
        <v>0</v>
      </c>
      <c r="AN22" s="2">
        <f>COUNTIF(may!$F22:$AJ22,"l")</f>
        <v>0</v>
      </c>
      <c r="AO22" s="2">
        <v>2</v>
      </c>
      <c r="AP22" s="2">
        <f t="shared" si="3"/>
        <v>0</v>
      </c>
      <c r="AQ22" s="2">
        <f t="shared" ca="1" si="2"/>
        <v>30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900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COUNTIF(may!$F23:$AJ23,"p")</f>
        <v>0</v>
      </c>
      <c r="AM23" s="2">
        <f>COUNTIF(may!$F23:$AJ23,"a")</f>
        <v>0</v>
      </c>
      <c r="AN23" s="2">
        <f>COUNTIF(may!$F23:$AJ23,"l")</f>
        <v>0</v>
      </c>
      <c r="AO23" s="2">
        <v>2</v>
      </c>
      <c r="AP23" s="2">
        <f t="shared" si="3"/>
        <v>0</v>
      </c>
      <c r="AQ23" s="2">
        <f t="shared" ca="1" si="2"/>
        <v>30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933.33333333333337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ht="16.5" thickBot="1" x14ac:dyDescent="0.3">
      <c r="B24" s="13" t="s">
        <v>55</v>
      </c>
      <c r="C24" s="14" t="s">
        <v>56</v>
      </c>
      <c r="D24" s="34">
        <v>43480</v>
      </c>
      <c r="E24" s="15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COUNTIF(may!$F24:$AJ24,"p")</f>
        <v>0</v>
      </c>
      <c r="AM24" s="2">
        <f>COUNTIF(may!$F24:$AJ24,"a")</f>
        <v>0</v>
      </c>
      <c r="AN24" s="2">
        <f>COUNTIF(may!$F24:$AJ24,"l")</f>
        <v>0</v>
      </c>
      <c r="AO24" s="2">
        <v>2</v>
      </c>
      <c r="AP24" s="2">
        <f t="shared" si="3"/>
        <v>0</v>
      </c>
      <c r="AQ24" s="2">
        <f t="shared" ca="1" si="2"/>
        <v>30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966.66666666666663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1" priority="1">
      <formula>F$8="sun"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A848-0880-44F6-AE3E-546EE65F2BEB}">
  <sheetPr codeName="Sheet13"/>
  <dimension ref="B2:AX24"/>
  <sheetViews>
    <sheetView tabSelected="1" workbookViewId="0">
      <selection activeCell="F17" sqref="F17"/>
    </sheetView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dec</v>
      </c>
      <c r="G6" s="49"/>
      <c r="K6" s="45">
        <f ca="1">DATEVALUE("1"&amp;F6)</f>
        <v>43800</v>
      </c>
      <c r="L6" s="45"/>
      <c r="M6" s="45"/>
      <c r="N6" s="45"/>
      <c r="O6" s="46"/>
      <c r="P6" s="7" t="s">
        <v>29</v>
      </c>
      <c r="Q6" s="47">
        <f ca="1">EOMONTH(K6,0)</f>
        <v>43830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Sun</v>
      </c>
      <c r="G8" s="5" t="str">
        <f t="shared" ref="G8:AJ8" ca="1" si="0">TEXT(G9,"ddd")</f>
        <v>Mon</v>
      </c>
      <c r="H8" s="5" t="str">
        <f ca="1">TEXT(H9,"ddd")</f>
        <v>Tue</v>
      </c>
      <c r="I8" s="5" t="str">
        <f t="shared" ca="1" si="0"/>
        <v>Wed</v>
      </c>
      <c r="J8" s="5" t="str">
        <f t="shared" ca="1" si="0"/>
        <v>Thu</v>
      </c>
      <c r="K8" s="5" t="str">
        <f t="shared" ca="1" si="0"/>
        <v>Fri</v>
      </c>
      <c r="L8" s="5" t="str">
        <f t="shared" ca="1" si="0"/>
        <v>Sat</v>
      </c>
      <c r="M8" s="5" t="str">
        <f t="shared" ca="1" si="0"/>
        <v>Sun</v>
      </c>
      <c r="N8" s="5" t="str">
        <f t="shared" ca="1" si="0"/>
        <v>Mon</v>
      </c>
      <c r="O8" s="5" t="str">
        <f t="shared" ca="1" si="0"/>
        <v>Tue</v>
      </c>
      <c r="P8" s="5" t="str">
        <f t="shared" ca="1" si="0"/>
        <v>Wed</v>
      </c>
      <c r="Q8" s="5" t="str">
        <f t="shared" ca="1" si="0"/>
        <v>Thu</v>
      </c>
      <c r="R8" s="5" t="str">
        <f t="shared" ca="1" si="0"/>
        <v>Fri</v>
      </c>
      <c r="S8" s="5" t="str">
        <f t="shared" ca="1" si="0"/>
        <v>Sat</v>
      </c>
      <c r="T8" s="5" t="str">
        <f t="shared" ca="1" si="0"/>
        <v>Sun</v>
      </c>
      <c r="U8" s="5" t="str">
        <f t="shared" ca="1" si="0"/>
        <v>Mon</v>
      </c>
      <c r="V8" s="5" t="str">
        <f t="shared" ca="1" si="0"/>
        <v>Tue</v>
      </c>
      <c r="W8" s="5" t="str">
        <f t="shared" ca="1" si="0"/>
        <v>Wed</v>
      </c>
      <c r="X8" s="5" t="str">
        <f t="shared" ca="1" si="0"/>
        <v>Thu</v>
      </c>
      <c r="Y8" s="5" t="str">
        <f t="shared" ca="1" si="0"/>
        <v>Fri</v>
      </c>
      <c r="Z8" s="5" t="str">
        <f t="shared" ca="1" si="0"/>
        <v>Sat</v>
      </c>
      <c r="AA8" s="5" t="str">
        <f t="shared" ca="1" si="0"/>
        <v>Sun</v>
      </c>
      <c r="AB8" s="5" t="str">
        <f t="shared" ca="1" si="0"/>
        <v>Mon</v>
      </c>
      <c r="AC8" s="5" t="str">
        <f t="shared" ca="1" si="0"/>
        <v>Tue</v>
      </c>
      <c r="AD8" s="5" t="str">
        <f t="shared" ca="1" si="0"/>
        <v>Wed</v>
      </c>
      <c r="AE8" s="5" t="str">
        <f t="shared" ca="1" si="0"/>
        <v>Thu</v>
      </c>
      <c r="AF8" s="5" t="str">
        <f t="shared" ca="1" si="0"/>
        <v>Fri</v>
      </c>
      <c r="AG8" s="5" t="str">
        <f t="shared" ca="1" si="0"/>
        <v>Sat</v>
      </c>
      <c r="AH8" s="5" t="str">
        <f t="shared" ca="1" si="0"/>
        <v>Sun</v>
      </c>
      <c r="AI8" s="5" t="str">
        <f t="shared" ca="1" si="0"/>
        <v>Mon</v>
      </c>
      <c r="AJ8" s="5" t="str">
        <f t="shared" ca="1" si="0"/>
        <v>Tue</v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43800</v>
      </c>
      <c r="G9" s="6">
        <f t="shared" ref="G9:AJ9" ca="1" si="1">IF(F9&lt;$Q$6,F9+1,"")</f>
        <v>43801</v>
      </c>
      <c r="H9" s="6">
        <f t="shared" ca="1" si="1"/>
        <v>43802</v>
      </c>
      <c r="I9" s="6">
        <f t="shared" ca="1" si="1"/>
        <v>43803</v>
      </c>
      <c r="J9" s="6">
        <f t="shared" ca="1" si="1"/>
        <v>43804</v>
      </c>
      <c r="K9" s="6">
        <f t="shared" ca="1" si="1"/>
        <v>43805</v>
      </c>
      <c r="L9" s="6">
        <f t="shared" ca="1" si="1"/>
        <v>43806</v>
      </c>
      <c r="M9" s="6">
        <f t="shared" ca="1" si="1"/>
        <v>43807</v>
      </c>
      <c r="N9" s="6">
        <f t="shared" ca="1" si="1"/>
        <v>43808</v>
      </c>
      <c r="O9" s="6">
        <f t="shared" ca="1" si="1"/>
        <v>43809</v>
      </c>
      <c r="P9" s="6">
        <f t="shared" ca="1" si="1"/>
        <v>43810</v>
      </c>
      <c r="Q9" s="6">
        <f t="shared" ca="1" si="1"/>
        <v>43811</v>
      </c>
      <c r="R9" s="6">
        <f t="shared" ca="1" si="1"/>
        <v>43812</v>
      </c>
      <c r="S9" s="6">
        <f t="shared" ca="1" si="1"/>
        <v>43813</v>
      </c>
      <c r="T9" s="6">
        <f t="shared" ca="1" si="1"/>
        <v>43814</v>
      </c>
      <c r="U9" s="6">
        <f t="shared" ca="1" si="1"/>
        <v>43815</v>
      </c>
      <c r="V9" s="6">
        <f t="shared" ca="1" si="1"/>
        <v>43816</v>
      </c>
      <c r="W9" s="6">
        <f t="shared" ca="1" si="1"/>
        <v>43817</v>
      </c>
      <c r="X9" s="6">
        <f t="shared" ca="1" si="1"/>
        <v>43818</v>
      </c>
      <c r="Y9" s="6">
        <f t="shared" ca="1" si="1"/>
        <v>43819</v>
      </c>
      <c r="Z9" s="6">
        <f t="shared" ca="1" si="1"/>
        <v>43820</v>
      </c>
      <c r="AA9" s="6">
        <f t="shared" ca="1" si="1"/>
        <v>43821</v>
      </c>
      <c r="AB9" s="6">
        <f t="shared" ca="1" si="1"/>
        <v>43822</v>
      </c>
      <c r="AC9" s="6">
        <f t="shared" ca="1" si="1"/>
        <v>43823</v>
      </c>
      <c r="AD9" s="6">
        <f t="shared" ca="1" si="1"/>
        <v>43824</v>
      </c>
      <c r="AE9" s="6">
        <f t="shared" ca="1" si="1"/>
        <v>43825</v>
      </c>
      <c r="AF9" s="6">
        <f t="shared" ca="1" si="1"/>
        <v>43826</v>
      </c>
      <c r="AG9" s="6">
        <f t="shared" ca="1" si="1"/>
        <v>43827</v>
      </c>
      <c r="AH9" s="6">
        <f t="shared" ca="1" si="1"/>
        <v>43828</v>
      </c>
      <c r="AI9" s="6">
        <f t="shared" ca="1" si="1"/>
        <v>43829</v>
      </c>
      <c r="AJ9" s="6">
        <f t="shared" ca="1" si="1"/>
        <v>43830</v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30" t="s">
        <v>13</v>
      </c>
      <c r="C10" s="31" t="s">
        <v>37</v>
      </c>
      <c r="D10" s="32">
        <v>43466</v>
      </c>
      <c r="E10" s="33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L10" s="2">
        <f>COUNTIF(may!$F10:$AJ10,"p")</f>
        <v>0</v>
      </c>
      <c r="AM10" s="2">
        <f>COUNTIF(may!$F10:$AJ10,"a")</f>
        <v>0</v>
      </c>
      <c r="AN10" s="2">
        <f>COUNTIF(may!$F10:$AJ10,"l")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31</v>
      </c>
      <c r="AR10" s="2">
        <f>IF(AL10=0,0,COUNTIF($F$8:$AJ$8,"sun")+AL10)</f>
        <v>0</v>
      </c>
      <c r="AS10" s="2">
        <v>15000</v>
      </c>
      <c r="AT10" s="2">
        <f>AS10*5%</f>
        <v>750</v>
      </c>
      <c r="AU10" s="3">
        <f ca="1">AS10/AQ10</f>
        <v>483.87096774193549</v>
      </c>
      <c r="AV10" s="3">
        <f>IF(AS10&gt;20000,3000,2000)</f>
        <v>2000</v>
      </c>
      <c r="AW10" s="2">
        <f ca="1">AU10*AR10</f>
        <v>0</v>
      </c>
      <c r="AX10" s="3">
        <f>IF(AL10=0,0,AW10+AV10-AT10)</f>
        <v>0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L11" s="2">
        <f>COUNTIF(may!$F11:$AJ11,"p")</f>
        <v>0</v>
      </c>
      <c r="AM11" s="2">
        <f>COUNTIF(may!$F11:$AJ11,"a")</f>
        <v>0</v>
      </c>
      <c r="AN11" s="2">
        <f>COUNTIF(may!$F11:$AJ11,"l")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31</v>
      </c>
      <c r="AR11" s="2">
        <f t="shared" ref="AR11:AR24" si="4">IF(AL11=0,0,COUNTIF($F$8:$AJ$8,"sun")+AL11)</f>
        <v>0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516.12903225806451</v>
      </c>
      <c r="AV11" s="3">
        <f t="shared" ref="AV11:AV24" si="7">IF(AS11&gt;20000,3000,2000)</f>
        <v>2000</v>
      </c>
      <c r="AW11" s="2">
        <f t="shared" ref="AW11:AW24" ca="1" si="8">AU11*AR11</f>
        <v>0</v>
      </c>
      <c r="AX11" s="3">
        <f t="shared" ref="AX11:AX24" si="9">IF(AL11=0,0,AW11+AV11-AT11)</f>
        <v>0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L12" s="2">
        <f>COUNTIF(may!$F12:$AJ12,"p")</f>
        <v>0</v>
      </c>
      <c r="AM12" s="2">
        <f>COUNTIF(may!$F12:$AJ12,"a")</f>
        <v>0</v>
      </c>
      <c r="AN12" s="2">
        <f>COUNTIF(may!$F12:$AJ12,"l")</f>
        <v>0</v>
      </c>
      <c r="AO12" s="2">
        <v>2</v>
      </c>
      <c r="AP12" s="2">
        <f t="shared" si="3"/>
        <v>0</v>
      </c>
      <c r="AQ12" s="2">
        <f t="shared" ca="1" si="2"/>
        <v>31</v>
      </c>
      <c r="AR12" s="2">
        <f t="shared" si="4"/>
        <v>0</v>
      </c>
      <c r="AS12" s="2">
        <v>17000</v>
      </c>
      <c r="AT12" s="2">
        <f t="shared" si="5"/>
        <v>850</v>
      </c>
      <c r="AU12" s="3">
        <f t="shared" ca="1" si="6"/>
        <v>548.38709677419354</v>
      </c>
      <c r="AV12" s="3">
        <f t="shared" si="7"/>
        <v>2000</v>
      </c>
      <c r="AW12" s="2">
        <f t="shared" ca="1" si="8"/>
        <v>0</v>
      </c>
      <c r="AX12" s="3">
        <f t="shared" si="9"/>
        <v>0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L13" s="2">
        <f>COUNTIF(may!$F13:$AJ13,"p")</f>
        <v>0</v>
      </c>
      <c r="AM13" s="2">
        <f>COUNTIF(may!$F13:$AJ13,"a")</f>
        <v>0</v>
      </c>
      <c r="AN13" s="2">
        <f>COUNTIF(may!$F13:$AJ13,"l")</f>
        <v>0</v>
      </c>
      <c r="AO13" s="2">
        <v>2</v>
      </c>
      <c r="AP13" s="2">
        <f t="shared" si="3"/>
        <v>0</v>
      </c>
      <c r="AQ13" s="2">
        <f t="shared" ca="1" si="2"/>
        <v>31</v>
      </c>
      <c r="AR13" s="2">
        <f t="shared" si="4"/>
        <v>0</v>
      </c>
      <c r="AS13" s="2">
        <v>18000</v>
      </c>
      <c r="AT13" s="2">
        <f t="shared" si="5"/>
        <v>900</v>
      </c>
      <c r="AU13" s="3">
        <f t="shared" ca="1" si="6"/>
        <v>580.64516129032256</v>
      </c>
      <c r="AV13" s="3">
        <f t="shared" si="7"/>
        <v>2000</v>
      </c>
      <c r="AW13" s="2">
        <f t="shared" ca="1" si="8"/>
        <v>0</v>
      </c>
      <c r="AX13" s="3">
        <f t="shared" si="9"/>
        <v>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L14" s="2">
        <f>COUNTIF(may!$F14:$AJ14,"p")</f>
        <v>0</v>
      </c>
      <c r="AM14" s="2">
        <f>COUNTIF(may!$F14:$AJ14,"a")</f>
        <v>0</v>
      </c>
      <c r="AN14" s="2">
        <f>COUNTIF(may!$F14:$AJ14,"l")</f>
        <v>0</v>
      </c>
      <c r="AO14" s="2">
        <v>2</v>
      </c>
      <c r="AP14" s="2">
        <f t="shared" si="3"/>
        <v>0</v>
      </c>
      <c r="AQ14" s="2">
        <f t="shared" ca="1" si="2"/>
        <v>31</v>
      </c>
      <c r="AR14" s="2">
        <f t="shared" si="4"/>
        <v>0</v>
      </c>
      <c r="AS14" s="2">
        <v>19000</v>
      </c>
      <c r="AT14" s="2">
        <f t="shared" si="5"/>
        <v>950</v>
      </c>
      <c r="AU14" s="3">
        <f t="shared" ca="1" si="6"/>
        <v>612.90322580645159</v>
      </c>
      <c r="AV14" s="3">
        <f t="shared" si="7"/>
        <v>2000</v>
      </c>
      <c r="AW14" s="2">
        <f t="shared" ca="1" si="8"/>
        <v>0</v>
      </c>
      <c r="AX14" s="3">
        <f t="shared" si="9"/>
        <v>0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L15" s="2">
        <f>COUNTIF(may!$F15:$AJ15,"p")</f>
        <v>0</v>
      </c>
      <c r="AM15" s="2">
        <f>COUNTIF(may!$F15:$AJ15,"a")</f>
        <v>0</v>
      </c>
      <c r="AN15" s="2">
        <f>COUNTIF(may!$F15:$AJ15,"l")</f>
        <v>0</v>
      </c>
      <c r="AO15" s="2">
        <v>2</v>
      </c>
      <c r="AP15" s="2">
        <f t="shared" si="3"/>
        <v>0</v>
      </c>
      <c r="AQ15" s="2">
        <f t="shared" ca="1" si="2"/>
        <v>31</v>
      </c>
      <c r="AR15" s="2">
        <f t="shared" si="4"/>
        <v>0</v>
      </c>
      <c r="AS15" s="2">
        <v>20000</v>
      </c>
      <c r="AT15" s="2">
        <f t="shared" si="5"/>
        <v>1000</v>
      </c>
      <c r="AU15" s="3">
        <f t="shared" ca="1" si="6"/>
        <v>645.16129032258061</v>
      </c>
      <c r="AV15" s="3">
        <f t="shared" si="7"/>
        <v>2000</v>
      </c>
      <c r="AW15" s="2">
        <f t="shared" ca="1" si="8"/>
        <v>0</v>
      </c>
      <c r="AX15" s="3">
        <f t="shared" si="9"/>
        <v>0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L16" s="2">
        <f>COUNTIF(may!$F16:$AJ16,"p")</f>
        <v>0</v>
      </c>
      <c r="AM16" s="2">
        <f>COUNTIF(may!$F16:$AJ16,"a")</f>
        <v>0</v>
      </c>
      <c r="AN16" s="2">
        <f>COUNTIF(may!$F16:$AJ16,"l")</f>
        <v>0</v>
      </c>
      <c r="AO16" s="2">
        <v>2</v>
      </c>
      <c r="AP16" s="2">
        <f t="shared" si="3"/>
        <v>0</v>
      </c>
      <c r="AQ16" s="2">
        <f t="shared" ca="1" si="2"/>
        <v>31</v>
      </c>
      <c r="AR16" s="2">
        <f t="shared" si="4"/>
        <v>0</v>
      </c>
      <c r="AS16" s="2">
        <v>21000</v>
      </c>
      <c r="AT16" s="2">
        <f t="shared" si="5"/>
        <v>1050</v>
      </c>
      <c r="AU16" s="3">
        <f t="shared" ca="1" si="6"/>
        <v>677.41935483870964</v>
      </c>
      <c r="AV16" s="3">
        <f t="shared" si="7"/>
        <v>3000</v>
      </c>
      <c r="AW16" s="2">
        <f t="shared" ca="1" si="8"/>
        <v>0</v>
      </c>
      <c r="AX16" s="3">
        <f t="shared" si="9"/>
        <v>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2">
        <f>COUNTIF(may!$F17:$AJ17,"p")</f>
        <v>0</v>
      </c>
      <c r="AM17" s="2">
        <f>COUNTIF(may!$F17:$AJ17,"a")</f>
        <v>0</v>
      </c>
      <c r="AN17" s="2">
        <f>COUNTIF(may!$F17:$AJ17,"l")</f>
        <v>0</v>
      </c>
      <c r="AO17" s="2">
        <v>2</v>
      </c>
      <c r="AP17" s="2">
        <f t="shared" si="3"/>
        <v>0</v>
      </c>
      <c r="AQ17" s="2">
        <f t="shared" ca="1" si="2"/>
        <v>31</v>
      </c>
      <c r="AR17" s="2">
        <f t="shared" si="4"/>
        <v>0</v>
      </c>
      <c r="AS17" s="2">
        <v>22000</v>
      </c>
      <c r="AT17" s="2">
        <f t="shared" si="5"/>
        <v>1100</v>
      </c>
      <c r="AU17" s="3">
        <f t="shared" ca="1" si="6"/>
        <v>709.67741935483866</v>
      </c>
      <c r="AV17" s="3">
        <f t="shared" si="7"/>
        <v>3000</v>
      </c>
      <c r="AW17" s="2">
        <f t="shared" ca="1" si="8"/>
        <v>0</v>
      </c>
      <c r="AX17" s="3">
        <f t="shared" si="9"/>
        <v>0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L18" s="2">
        <f>COUNTIF(may!$F18:$AJ18,"p")</f>
        <v>0</v>
      </c>
      <c r="AM18" s="2">
        <f>COUNTIF(may!$F18:$AJ18,"a")</f>
        <v>0</v>
      </c>
      <c r="AN18" s="2">
        <f>COUNTIF(may!$F18:$AJ18,"l")</f>
        <v>0</v>
      </c>
      <c r="AO18" s="2">
        <v>2</v>
      </c>
      <c r="AP18" s="2">
        <f t="shared" si="3"/>
        <v>0</v>
      </c>
      <c r="AQ18" s="2">
        <f t="shared" ca="1" si="2"/>
        <v>31</v>
      </c>
      <c r="AR18" s="2">
        <f t="shared" si="4"/>
        <v>0</v>
      </c>
      <c r="AS18" s="2">
        <v>23000</v>
      </c>
      <c r="AT18" s="2">
        <f t="shared" si="5"/>
        <v>1150</v>
      </c>
      <c r="AU18" s="3">
        <f t="shared" ca="1" si="6"/>
        <v>741.93548387096769</v>
      </c>
      <c r="AV18" s="3">
        <f t="shared" si="7"/>
        <v>3000</v>
      </c>
      <c r="AW18" s="2">
        <f t="shared" ca="1" si="8"/>
        <v>0</v>
      </c>
      <c r="AX18" s="3">
        <f t="shared" si="9"/>
        <v>0</v>
      </c>
    </row>
    <row r="19" spans="2:50" x14ac:dyDescent="0.25">
      <c r="B19" s="11" t="s">
        <v>27</v>
      </c>
      <c r="C19" s="1" t="s">
        <v>46</v>
      </c>
      <c r="D19" s="29">
        <v>43475</v>
      </c>
      <c r="E19" s="12" t="s">
        <v>14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L19" s="2">
        <f>COUNTIF(may!$F19:$AJ19,"p")</f>
        <v>0</v>
      </c>
      <c r="AM19" s="2">
        <f>COUNTIF(may!$F19:$AJ19,"a")</f>
        <v>0</v>
      </c>
      <c r="AN19" s="2">
        <f>COUNTIF(may!$F19:$AJ19,"l")</f>
        <v>0</v>
      </c>
      <c r="AO19" s="2">
        <v>2</v>
      </c>
      <c r="AP19" s="2">
        <f t="shared" si="3"/>
        <v>0</v>
      </c>
      <c r="AQ19" s="2">
        <f t="shared" ca="1" si="2"/>
        <v>31</v>
      </c>
      <c r="AR19" s="2">
        <f t="shared" si="4"/>
        <v>0</v>
      </c>
      <c r="AS19" s="2">
        <v>24000</v>
      </c>
      <c r="AT19" s="2">
        <f t="shared" si="5"/>
        <v>1200</v>
      </c>
      <c r="AU19" s="3">
        <f t="shared" ca="1" si="6"/>
        <v>774.19354838709683</v>
      </c>
      <c r="AV19" s="3">
        <f t="shared" si="7"/>
        <v>3000</v>
      </c>
      <c r="AW19" s="2">
        <f t="shared" ca="1" si="8"/>
        <v>0</v>
      </c>
      <c r="AX19" s="3">
        <f t="shared" si="9"/>
        <v>0</v>
      </c>
    </row>
    <row r="20" spans="2:50" x14ac:dyDescent="0.25">
      <c r="B20" s="11" t="s">
        <v>28</v>
      </c>
      <c r="C20" s="19" t="s">
        <v>47</v>
      </c>
      <c r="D20" s="29">
        <v>43476</v>
      </c>
      <c r="E20" s="12" t="s">
        <v>16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L20" s="2">
        <f>COUNTIF(may!$F20:$AJ20,"p")</f>
        <v>0</v>
      </c>
      <c r="AM20" s="2">
        <f>COUNTIF(may!$F20:$AJ20,"a")</f>
        <v>0</v>
      </c>
      <c r="AN20" s="2">
        <f>COUNTIF(may!$F20:$AJ20,"l")</f>
        <v>0</v>
      </c>
      <c r="AO20" s="2">
        <v>2</v>
      </c>
      <c r="AP20" s="2">
        <f t="shared" si="3"/>
        <v>0</v>
      </c>
      <c r="AQ20" s="2">
        <f t="shared" ca="1" si="2"/>
        <v>31</v>
      </c>
      <c r="AR20" s="2">
        <f t="shared" si="4"/>
        <v>0</v>
      </c>
      <c r="AS20" s="2">
        <v>25000</v>
      </c>
      <c r="AT20" s="2">
        <f t="shared" si="5"/>
        <v>1250</v>
      </c>
      <c r="AU20" s="3">
        <f t="shared" ca="1" si="6"/>
        <v>806.45161290322585</v>
      </c>
      <c r="AV20" s="3">
        <f t="shared" si="7"/>
        <v>3000</v>
      </c>
      <c r="AW20" s="2">
        <f t="shared" ca="1" si="8"/>
        <v>0</v>
      </c>
      <c r="AX20" s="3">
        <f t="shared" si="9"/>
        <v>0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COUNTIF(may!$F21:$AJ21,"p")</f>
        <v>0</v>
      </c>
      <c r="AM21" s="2">
        <f>COUNTIF(may!$F21:$AJ21,"a")</f>
        <v>0</v>
      </c>
      <c r="AN21" s="2">
        <f>COUNTIF(may!$F21:$AJ21,"l")</f>
        <v>0</v>
      </c>
      <c r="AO21" s="2">
        <v>2</v>
      </c>
      <c r="AP21" s="2">
        <f t="shared" si="3"/>
        <v>0</v>
      </c>
      <c r="AQ21" s="2">
        <f t="shared" ca="1" si="2"/>
        <v>31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838.70967741935488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COUNTIF(may!$F22:$AJ22,"p")</f>
        <v>0</v>
      </c>
      <c r="AM22" s="2">
        <f>COUNTIF(may!$F22:$AJ22,"a")</f>
        <v>0</v>
      </c>
      <c r="AN22" s="2">
        <f>COUNTIF(may!$F22:$AJ22,"l")</f>
        <v>0</v>
      </c>
      <c r="AO22" s="2">
        <v>2</v>
      </c>
      <c r="AP22" s="2">
        <f t="shared" si="3"/>
        <v>0</v>
      </c>
      <c r="AQ22" s="2">
        <f t="shared" ca="1" si="2"/>
        <v>31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870.9677419354839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COUNTIF(may!$F23:$AJ23,"p")</f>
        <v>0</v>
      </c>
      <c r="AM23" s="2">
        <f>COUNTIF(may!$F23:$AJ23,"a")</f>
        <v>0</v>
      </c>
      <c r="AN23" s="2">
        <f>COUNTIF(may!$F23:$AJ23,"l")</f>
        <v>0</v>
      </c>
      <c r="AO23" s="2">
        <v>2</v>
      </c>
      <c r="AP23" s="2">
        <f t="shared" si="3"/>
        <v>0</v>
      </c>
      <c r="AQ23" s="2">
        <f t="shared" ca="1" si="2"/>
        <v>31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903.22580645161293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ht="16.5" thickBot="1" x14ac:dyDescent="0.3">
      <c r="B24" s="13" t="s">
        <v>55</v>
      </c>
      <c r="C24" s="14" t="s">
        <v>56</v>
      </c>
      <c r="D24" s="34">
        <v>43480</v>
      </c>
      <c r="E24" s="15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COUNTIF(may!$F24:$AJ24,"p")</f>
        <v>0</v>
      </c>
      <c r="AM24" s="2">
        <f>COUNTIF(may!$F24:$AJ24,"a")</f>
        <v>0</v>
      </c>
      <c r="AN24" s="2">
        <f>COUNTIF(may!$F24:$AJ24,"l")</f>
        <v>0</v>
      </c>
      <c r="AO24" s="2">
        <v>2</v>
      </c>
      <c r="AP24" s="2">
        <f t="shared" si="3"/>
        <v>0</v>
      </c>
      <c r="AQ24" s="2">
        <f t="shared" ca="1" si="2"/>
        <v>31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935.48387096774195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0" priority="1">
      <formula>F$8="sun"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8ECBF-B62C-4453-8D62-7E5722AF8FAA}">
  <sheetPr codeName="Sheet2"/>
  <dimension ref="B2:AX24"/>
  <sheetViews>
    <sheetView showGridLines="0" workbookViewId="0">
      <selection activeCell="W13" sqref="W13"/>
    </sheetView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jan</v>
      </c>
      <c r="G6" s="49"/>
      <c r="K6" s="45">
        <f ca="1">DATEVALUE("1"&amp;F6)</f>
        <v>43466</v>
      </c>
      <c r="L6" s="45"/>
      <c r="M6" s="45"/>
      <c r="N6" s="45"/>
      <c r="O6" s="46"/>
      <c r="P6" s="7" t="s">
        <v>29</v>
      </c>
      <c r="Q6" s="47">
        <f ca="1">EOMONTH(K6,0)</f>
        <v>43496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Tue</v>
      </c>
      <c r="G8" s="5" t="str">
        <f t="shared" ref="G8:AJ8" ca="1" si="0">TEXT(G9,"ddd")</f>
        <v>Wed</v>
      </c>
      <c r="H8" s="5" t="str">
        <f ca="1">TEXT(H9,"ddd")</f>
        <v>Thu</v>
      </c>
      <c r="I8" s="5" t="str">
        <f t="shared" ca="1" si="0"/>
        <v>Fri</v>
      </c>
      <c r="J8" s="5" t="str">
        <f t="shared" ca="1" si="0"/>
        <v>Sat</v>
      </c>
      <c r="K8" s="5" t="str">
        <f t="shared" ca="1" si="0"/>
        <v>Sun</v>
      </c>
      <c r="L8" s="5" t="str">
        <f t="shared" ca="1" si="0"/>
        <v>Mon</v>
      </c>
      <c r="M8" s="5" t="str">
        <f t="shared" ca="1" si="0"/>
        <v>Tue</v>
      </c>
      <c r="N8" s="5" t="str">
        <f t="shared" ca="1" si="0"/>
        <v>Wed</v>
      </c>
      <c r="O8" s="5" t="str">
        <f t="shared" ca="1" si="0"/>
        <v>Thu</v>
      </c>
      <c r="P8" s="5" t="str">
        <f t="shared" ca="1" si="0"/>
        <v>Fri</v>
      </c>
      <c r="Q8" s="5" t="str">
        <f t="shared" ca="1" si="0"/>
        <v>Sat</v>
      </c>
      <c r="R8" s="5" t="str">
        <f t="shared" ca="1" si="0"/>
        <v>Sun</v>
      </c>
      <c r="S8" s="5" t="str">
        <f t="shared" ca="1" si="0"/>
        <v>Mon</v>
      </c>
      <c r="T8" s="5" t="str">
        <f t="shared" ca="1" si="0"/>
        <v>Tue</v>
      </c>
      <c r="U8" s="5" t="str">
        <f t="shared" ca="1" si="0"/>
        <v>Wed</v>
      </c>
      <c r="V8" s="5" t="str">
        <f t="shared" ca="1" si="0"/>
        <v>Thu</v>
      </c>
      <c r="W8" s="5" t="str">
        <f t="shared" ca="1" si="0"/>
        <v>Fri</v>
      </c>
      <c r="X8" s="5" t="str">
        <f t="shared" ca="1" si="0"/>
        <v>Sat</v>
      </c>
      <c r="Y8" s="5" t="str">
        <f t="shared" ca="1" si="0"/>
        <v>Sun</v>
      </c>
      <c r="Z8" s="5" t="str">
        <f t="shared" ca="1" si="0"/>
        <v>Mon</v>
      </c>
      <c r="AA8" s="5" t="str">
        <f t="shared" ca="1" si="0"/>
        <v>Tue</v>
      </c>
      <c r="AB8" s="5" t="str">
        <f t="shared" ca="1" si="0"/>
        <v>Wed</v>
      </c>
      <c r="AC8" s="5" t="str">
        <f t="shared" ca="1" si="0"/>
        <v>Thu</v>
      </c>
      <c r="AD8" s="5" t="str">
        <f t="shared" ca="1" si="0"/>
        <v>Fri</v>
      </c>
      <c r="AE8" s="5" t="str">
        <f t="shared" ca="1" si="0"/>
        <v>Sat</v>
      </c>
      <c r="AF8" s="5" t="str">
        <f t="shared" ca="1" si="0"/>
        <v>Sun</v>
      </c>
      <c r="AG8" s="5" t="str">
        <f t="shared" ca="1" si="0"/>
        <v>Mon</v>
      </c>
      <c r="AH8" s="5" t="str">
        <f t="shared" ca="1" si="0"/>
        <v>Tue</v>
      </c>
      <c r="AI8" s="5" t="str">
        <f t="shared" ca="1" si="0"/>
        <v>Wed</v>
      </c>
      <c r="AJ8" s="5" t="str">
        <f t="shared" ca="1" si="0"/>
        <v>Thu</v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43466</v>
      </c>
      <c r="G9" s="6">
        <f t="shared" ref="G9:AJ9" ca="1" si="1">IF(F9&lt;$Q$6,F9+1,"")</f>
        <v>43467</v>
      </c>
      <c r="H9" s="6">
        <f t="shared" ca="1" si="1"/>
        <v>43468</v>
      </c>
      <c r="I9" s="6">
        <f t="shared" ca="1" si="1"/>
        <v>43469</v>
      </c>
      <c r="J9" s="6">
        <f t="shared" ca="1" si="1"/>
        <v>43470</v>
      </c>
      <c r="K9" s="6">
        <f t="shared" ca="1" si="1"/>
        <v>43471</v>
      </c>
      <c r="L9" s="6">
        <f t="shared" ca="1" si="1"/>
        <v>43472</v>
      </c>
      <c r="M9" s="6">
        <f t="shared" ca="1" si="1"/>
        <v>43473</v>
      </c>
      <c r="N9" s="6">
        <f t="shared" ca="1" si="1"/>
        <v>43474</v>
      </c>
      <c r="O9" s="6">
        <f t="shared" ca="1" si="1"/>
        <v>43475</v>
      </c>
      <c r="P9" s="6">
        <f t="shared" ca="1" si="1"/>
        <v>43476</v>
      </c>
      <c r="Q9" s="6">
        <f t="shared" ca="1" si="1"/>
        <v>43477</v>
      </c>
      <c r="R9" s="6">
        <f t="shared" ca="1" si="1"/>
        <v>43478</v>
      </c>
      <c r="S9" s="6">
        <f t="shared" ca="1" si="1"/>
        <v>43479</v>
      </c>
      <c r="T9" s="6">
        <f t="shared" ca="1" si="1"/>
        <v>43480</v>
      </c>
      <c r="U9" s="6">
        <f t="shared" ca="1" si="1"/>
        <v>43481</v>
      </c>
      <c r="V9" s="6">
        <f t="shared" ca="1" si="1"/>
        <v>43482</v>
      </c>
      <c r="W9" s="6">
        <f t="shared" ca="1" si="1"/>
        <v>43483</v>
      </c>
      <c r="X9" s="6">
        <f t="shared" ca="1" si="1"/>
        <v>43484</v>
      </c>
      <c r="Y9" s="6">
        <f t="shared" ca="1" si="1"/>
        <v>43485</v>
      </c>
      <c r="Z9" s="6">
        <f t="shared" ca="1" si="1"/>
        <v>43486</v>
      </c>
      <c r="AA9" s="6">
        <f t="shared" ca="1" si="1"/>
        <v>43487</v>
      </c>
      <c r="AB9" s="6">
        <f t="shared" ca="1" si="1"/>
        <v>43488</v>
      </c>
      <c r="AC9" s="6">
        <f t="shared" ca="1" si="1"/>
        <v>43489</v>
      </c>
      <c r="AD9" s="6">
        <f t="shared" ca="1" si="1"/>
        <v>43490</v>
      </c>
      <c r="AE9" s="6">
        <f t="shared" ca="1" si="1"/>
        <v>43491</v>
      </c>
      <c r="AF9" s="6">
        <f t="shared" ca="1" si="1"/>
        <v>43492</v>
      </c>
      <c r="AG9" s="6">
        <f t="shared" ca="1" si="1"/>
        <v>43493</v>
      </c>
      <c r="AH9" s="6">
        <f t="shared" ca="1" si="1"/>
        <v>43494</v>
      </c>
      <c r="AI9" s="6">
        <f t="shared" ca="1" si="1"/>
        <v>43495</v>
      </c>
      <c r="AJ9" s="6">
        <f t="shared" ca="1" si="1"/>
        <v>43496</v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28" t="s">
        <v>13</v>
      </c>
      <c r="C10" s="19" t="s">
        <v>37</v>
      </c>
      <c r="D10" s="29">
        <v>43466</v>
      </c>
      <c r="E10" s="20" t="s">
        <v>14</v>
      </c>
      <c r="F10" s="10" t="s">
        <v>17</v>
      </c>
      <c r="G10" s="10" t="s">
        <v>17</v>
      </c>
      <c r="H10" s="10" t="s">
        <v>17</v>
      </c>
      <c r="I10" s="10" t="s">
        <v>17</v>
      </c>
      <c r="J10" s="10" t="s">
        <v>17</v>
      </c>
      <c r="K10" s="10"/>
      <c r="L10" s="10" t="s">
        <v>17</v>
      </c>
      <c r="M10" s="10" t="s">
        <v>17</v>
      </c>
      <c r="N10" s="10" t="s">
        <v>17</v>
      </c>
      <c r="O10" s="10" t="s">
        <v>17</v>
      </c>
      <c r="P10" s="10" t="s">
        <v>17</v>
      </c>
      <c r="Q10" s="10" t="s">
        <v>17</v>
      </c>
      <c r="R10" s="10"/>
      <c r="S10" s="10" t="s">
        <v>17</v>
      </c>
      <c r="T10" s="10" t="s">
        <v>20</v>
      </c>
      <c r="U10" s="10" t="s">
        <v>20</v>
      </c>
      <c r="V10" s="10" t="s">
        <v>20</v>
      </c>
      <c r="W10" s="10" t="s">
        <v>17</v>
      </c>
      <c r="X10" s="10" t="s">
        <v>17</v>
      </c>
      <c r="Y10" s="10"/>
      <c r="Z10" s="10" t="s">
        <v>17</v>
      </c>
      <c r="AA10" s="10" t="s">
        <v>17</v>
      </c>
      <c r="AB10" s="10" t="s">
        <v>17</v>
      </c>
      <c r="AC10" s="10" t="s">
        <v>17</v>
      </c>
      <c r="AD10" s="10" t="s">
        <v>17</v>
      </c>
      <c r="AE10" s="10" t="s">
        <v>17</v>
      </c>
      <c r="AF10" s="10"/>
      <c r="AG10" s="10" t="s">
        <v>17</v>
      </c>
      <c r="AH10" s="10" t="s">
        <v>17</v>
      </c>
      <c r="AI10" s="10" t="s">
        <v>17</v>
      </c>
      <c r="AJ10" s="10" t="s">
        <v>17</v>
      </c>
      <c r="AL10" s="2">
        <f>COUNTIF(jan!$F10:$AJ10,"p")</f>
        <v>24</v>
      </c>
      <c r="AM10" s="2">
        <f>COUNTIF(jan!$F10:$AJ10,"a")</f>
        <v>3</v>
      </c>
      <c r="AN10" s="2">
        <f>COUNTIF(jan!$F10:$AJ10,"l")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31</v>
      </c>
      <c r="AR10" s="2">
        <f ca="1">IF(AL10=0,0,COUNTIF($F$8:$AJ$8,"sun")+AL10)</f>
        <v>28</v>
      </c>
      <c r="AS10" s="2">
        <v>15000</v>
      </c>
      <c r="AT10" s="2">
        <f>AS10*5%</f>
        <v>750</v>
      </c>
      <c r="AU10" s="3">
        <f ca="1">AS10/AQ10</f>
        <v>483.87096774193549</v>
      </c>
      <c r="AV10" s="3">
        <f>IF(AS10&gt;20000,3000,2000)</f>
        <v>2000</v>
      </c>
      <c r="AW10" s="2">
        <f ca="1">AU10*AR10</f>
        <v>13548.387096774193</v>
      </c>
      <c r="AX10" s="3">
        <f ca="1">IF(AL10=0,0,AW10+AV10-AT10)</f>
        <v>14798.387096774193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 t="s">
        <v>17</v>
      </c>
      <c r="G11" s="10" t="s">
        <v>17</v>
      </c>
      <c r="H11" s="10" t="s">
        <v>17</v>
      </c>
      <c r="I11" s="10" t="s">
        <v>17</v>
      </c>
      <c r="J11" s="10" t="s">
        <v>17</v>
      </c>
      <c r="K11" s="10"/>
      <c r="L11" s="10" t="s">
        <v>17</v>
      </c>
      <c r="M11" s="10" t="s">
        <v>17</v>
      </c>
      <c r="N11" s="10" t="s">
        <v>17</v>
      </c>
      <c r="O11" s="10" t="s">
        <v>17</v>
      </c>
      <c r="P11" s="10" t="s">
        <v>17</v>
      </c>
      <c r="Q11" s="10" t="s">
        <v>17</v>
      </c>
      <c r="R11" s="10"/>
      <c r="S11" s="10" t="s">
        <v>17</v>
      </c>
      <c r="T11" s="10" t="s">
        <v>17</v>
      </c>
      <c r="U11" s="10" t="s">
        <v>17</v>
      </c>
      <c r="V11" s="10" t="s">
        <v>17</v>
      </c>
      <c r="W11" s="10" t="s">
        <v>17</v>
      </c>
      <c r="X11" s="10" t="s">
        <v>17</v>
      </c>
      <c r="Y11" s="10"/>
      <c r="Z11" s="10" t="s">
        <v>17</v>
      </c>
      <c r="AA11" s="10" t="s">
        <v>17</v>
      </c>
      <c r="AB11" s="10" t="s">
        <v>17</v>
      </c>
      <c r="AC11" s="10" t="s">
        <v>17</v>
      </c>
      <c r="AD11" s="10" t="s">
        <v>17</v>
      </c>
      <c r="AE11" s="10" t="s">
        <v>17</v>
      </c>
      <c r="AF11" s="10"/>
      <c r="AG11" s="10" t="s">
        <v>17</v>
      </c>
      <c r="AH11" s="10" t="s">
        <v>17</v>
      </c>
      <c r="AI11" s="10" t="s">
        <v>17</v>
      </c>
      <c r="AJ11" s="10" t="s">
        <v>17</v>
      </c>
      <c r="AL11" s="2">
        <f>COUNTIF(jan!$F11:$AJ11,"p")</f>
        <v>27</v>
      </c>
      <c r="AM11" s="2">
        <f>COUNTIF(jan!$F11:$AJ11,"a")</f>
        <v>0</v>
      </c>
      <c r="AN11" s="2">
        <f>COUNTIF(jan!$F11:$AJ11,"l")</f>
        <v>0</v>
      </c>
      <c r="AO11" s="2">
        <v>2</v>
      </c>
      <c r="AP11" s="2">
        <f t="shared" ref="AP11:AP20" si="3">IF(AN11&gt;AO11,AN11-AO11,0)</f>
        <v>0</v>
      </c>
      <c r="AQ11" s="2">
        <f t="shared" ca="1" si="2"/>
        <v>31</v>
      </c>
      <c r="AR11" s="2">
        <f t="shared" ref="AR11:AR24" ca="1" si="4">IF(AL11=0,0,COUNTIF($F$8:$AJ$8,"sun")+AL11)</f>
        <v>31</v>
      </c>
      <c r="AS11" s="2">
        <v>16000</v>
      </c>
      <c r="AT11" s="2">
        <f t="shared" ref="AT11:AT24" si="5">AS11*5%</f>
        <v>800</v>
      </c>
      <c r="AU11" s="3">
        <f t="shared" ref="AU11:AU20" ca="1" si="6">AS11/AQ11</f>
        <v>516.12903225806451</v>
      </c>
      <c r="AV11" s="3">
        <f t="shared" ref="AV11:AV20" si="7">IF(AS11&gt;20000,3000,2000)</f>
        <v>2000</v>
      </c>
      <c r="AW11" s="2">
        <f t="shared" ref="AW11:AW20" ca="1" si="8">AU11*AR11</f>
        <v>16000</v>
      </c>
      <c r="AX11" s="3">
        <f t="shared" ref="AX11:AX20" ca="1" si="9">IF(AL11=0,0,AW11+AV11-AT11)</f>
        <v>17200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 t="s">
        <v>17</v>
      </c>
      <c r="G12" s="10" t="s">
        <v>17</v>
      </c>
      <c r="H12" s="10" t="s">
        <v>17</v>
      </c>
      <c r="I12" s="10" t="s">
        <v>17</v>
      </c>
      <c r="J12" s="10" t="s">
        <v>17</v>
      </c>
      <c r="K12" s="10"/>
      <c r="L12" s="10" t="s">
        <v>17</v>
      </c>
      <c r="M12" s="10" t="s">
        <v>17</v>
      </c>
      <c r="N12" s="10" t="s">
        <v>17</v>
      </c>
      <c r="O12" s="10" t="s">
        <v>17</v>
      </c>
      <c r="P12" s="10" t="s">
        <v>17</v>
      </c>
      <c r="Q12" s="10" t="s">
        <v>17</v>
      </c>
      <c r="R12" s="10"/>
      <c r="S12" s="10" t="s">
        <v>17</v>
      </c>
      <c r="T12" s="10" t="s">
        <v>17</v>
      </c>
      <c r="U12" s="10" t="s">
        <v>17</v>
      </c>
      <c r="V12" s="10" t="s">
        <v>17</v>
      </c>
      <c r="W12" s="10" t="s">
        <v>17</v>
      </c>
      <c r="X12" s="10" t="s">
        <v>17</v>
      </c>
      <c r="Y12" s="10"/>
      <c r="Z12" s="10" t="s">
        <v>17</v>
      </c>
      <c r="AA12" s="10" t="s">
        <v>17</v>
      </c>
      <c r="AB12" s="10" t="s">
        <v>17</v>
      </c>
      <c r="AC12" s="10" t="s">
        <v>17</v>
      </c>
      <c r="AD12" s="10" t="s">
        <v>17</v>
      </c>
      <c r="AE12" s="10" t="s">
        <v>17</v>
      </c>
      <c r="AF12" s="10"/>
      <c r="AG12" s="10" t="s">
        <v>17</v>
      </c>
      <c r="AH12" s="10" t="s">
        <v>17</v>
      </c>
      <c r="AI12" s="10" t="s">
        <v>17</v>
      </c>
      <c r="AJ12" s="10" t="s">
        <v>17</v>
      </c>
      <c r="AL12" s="2">
        <f>COUNTIF(jan!$F12:$AJ12,"p")</f>
        <v>27</v>
      </c>
      <c r="AM12" s="2">
        <f>COUNTIF(jan!$F12:$AJ12,"a")</f>
        <v>0</v>
      </c>
      <c r="AN12" s="2">
        <f>COUNTIF(jan!$F12:$AJ12,"l")</f>
        <v>0</v>
      </c>
      <c r="AO12" s="2">
        <v>2</v>
      </c>
      <c r="AP12" s="2">
        <f t="shared" si="3"/>
        <v>0</v>
      </c>
      <c r="AQ12" s="2">
        <f t="shared" ca="1" si="2"/>
        <v>31</v>
      </c>
      <c r="AR12" s="2">
        <f t="shared" ca="1" si="4"/>
        <v>31</v>
      </c>
      <c r="AS12" s="2">
        <v>17000</v>
      </c>
      <c r="AT12" s="2">
        <f t="shared" si="5"/>
        <v>850</v>
      </c>
      <c r="AU12" s="3">
        <f t="shared" ca="1" si="6"/>
        <v>548.38709677419354</v>
      </c>
      <c r="AV12" s="3">
        <f t="shared" si="7"/>
        <v>2000</v>
      </c>
      <c r="AW12" s="2">
        <f t="shared" ca="1" si="8"/>
        <v>17000</v>
      </c>
      <c r="AX12" s="3">
        <f t="shared" ca="1" si="9"/>
        <v>18150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 t="s">
        <v>17</v>
      </c>
      <c r="G13" s="10" t="s">
        <v>17</v>
      </c>
      <c r="H13" s="10" t="s">
        <v>17</v>
      </c>
      <c r="I13" s="10" t="s">
        <v>17</v>
      </c>
      <c r="J13" s="10" t="s">
        <v>17</v>
      </c>
      <c r="K13" s="10"/>
      <c r="L13" s="10" t="s">
        <v>17</v>
      </c>
      <c r="M13" s="10" t="s">
        <v>17</v>
      </c>
      <c r="N13" s="10" t="s">
        <v>17</v>
      </c>
      <c r="O13" s="10" t="s">
        <v>17</v>
      </c>
      <c r="P13" s="10" t="s">
        <v>17</v>
      </c>
      <c r="Q13" s="10" t="s">
        <v>17</v>
      </c>
      <c r="R13" s="10"/>
      <c r="S13" s="10" t="s">
        <v>17</v>
      </c>
      <c r="T13" s="10" t="s">
        <v>17</v>
      </c>
      <c r="U13" s="10" t="s">
        <v>17</v>
      </c>
      <c r="V13" s="10" t="s">
        <v>17</v>
      </c>
      <c r="W13" s="10" t="s">
        <v>17</v>
      </c>
      <c r="X13" s="10" t="s">
        <v>17</v>
      </c>
      <c r="Y13" s="10"/>
      <c r="Z13" s="10" t="s">
        <v>17</v>
      </c>
      <c r="AA13" s="10" t="s">
        <v>17</v>
      </c>
      <c r="AB13" s="10" t="s">
        <v>17</v>
      </c>
      <c r="AC13" s="10" t="s">
        <v>17</v>
      </c>
      <c r="AD13" s="10" t="s">
        <v>17</v>
      </c>
      <c r="AE13" s="10" t="s">
        <v>17</v>
      </c>
      <c r="AF13" s="10"/>
      <c r="AG13" s="10" t="s">
        <v>17</v>
      </c>
      <c r="AH13" s="10" t="s">
        <v>17</v>
      </c>
      <c r="AI13" s="10" t="s">
        <v>17</v>
      </c>
      <c r="AJ13" s="10" t="s">
        <v>17</v>
      </c>
      <c r="AL13" s="2">
        <f>COUNTIF(jan!$F13:$AJ13,"p")</f>
        <v>27</v>
      </c>
      <c r="AM13" s="2">
        <f>COUNTIF(jan!$F13:$AJ13,"a")</f>
        <v>0</v>
      </c>
      <c r="AN13" s="2">
        <f>COUNTIF(jan!$F13:$AJ13,"l")</f>
        <v>0</v>
      </c>
      <c r="AO13" s="2">
        <v>2</v>
      </c>
      <c r="AP13" s="2">
        <f t="shared" si="3"/>
        <v>0</v>
      </c>
      <c r="AQ13" s="2">
        <f t="shared" ca="1" si="2"/>
        <v>31</v>
      </c>
      <c r="AR13" s="2">
        <f t="shared" ca="1" si="4"/>
        <v>31</v>
      </c>
      <c r="AS13" s="2">
        <v>18000</v>
      </c>
      <c r="AT13" s="2">
        <f t="shared" si="5"/>
        <v>900</v>
      </c>
      <c r="AU13" s="3">
        <f t="shared" ca="1" si="6"/>
        <v>580.64516129032256</v>
      </c>
      <c r="AV13" s="3">
        <f t="shared" si="7"/>
        <v>2000</v>
      </c>
      <c r="AW13" s="2">
        <f t="shared" ca="1" si="8"/>
        <v>18000</v>
      </c>
      <c r="AX13" s="3">
        <f t="shared" ca="1" si="9"/>
        <v>19100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 t="s">
        <v>17</v>
      </c>
      <c r="G14" s="10" t="s">
        <v>17</v>
      </c>
      <c r="H14" s="10" t="s">
        <v>17</v>
      </c>
      <c r="I14" s="10" t="s">
        <v>17</v>
      </c>
      <c r="J14" s="10" t="s">
        <v>17</v>
      </c>
      <c r="K14" s="10"/>
      <c r="L14" s="10" t="s">
        <v>17</v>
      </c>
      <c r="M14" s="10" t="s">
        <v>17</v>
      </c>
      <c r="N14" s="10" t="s">
        <v>17</v>
      </c>
      <c r="O14" s="10" t="s">
        <v>17</v>
      </c>
      <c r="P14" s="10" t="s">
        <v>17</v>
      </c>
      <c r="Q14" s="10" t="s">
        <v>17</v>
      </c>
      <c r="R14" s="10"/>
      <c r="S14" s="10" t="s">
        <v>17</v>
      </c>
      <c r="T14" s="10" t="s">
        <v>17</v>
      </c>
      <c r="U14" s="10" t="s">
        <v>17</v>
      </c>
      <c r="V14" s="10" t="s">
        <v>17</v>
      </c>
      <c r="W14" s="10" t="s">
        <v>17</v>
      </c>
      <c r="X14" s="10" t="s">
        <v>17</v>
      </c>
      <c r="Y14" s="10"/>
      <c r="Z14" s="10" t="s">
        <v>17</v>
      </c>
      <c r="AA14" s="10" t="s">
        <v>17</v>
      </c>
      <c r="AB14" s="10" t="s">
        <v>17</v>
      </c>
      <c r="AC14" s="10" t="s">
        <v>17</v>
      </c>
      <c r="AD14" s="10" t="s">
        <v>17</v>
      </c>
      <c r="AE14" s="10" t="s">
        <v>17</v>
      </c>
      <c r="AF14" s="10"/>
      <c r="AG14" s="10" t="s">
        <v>17</v>
      </c>
      <c r="AH14" s="10" t="s">
        <v>17</v>
      </c>
      <c r="AI14" s="10" t="s">
        <v>17</v>
      </c>
      <c r="AJ14" s="10" t="s">
        <v>17</v>
      </c>
      <c r="AL14" s="2">
        <f>COUNTIF(jan!$F14:$AJ14,"p")</f>
        <v>27</v>
      </c>
      <c r="AM14" s="2">
        <f>COUNTIF(jan!$F14:$AJ14,"a")</f>
        <v>0</v>
      </c>
      <c r="AN14" s="2">
        <f>COUNTIF(jan!$F14:$AJ14,"l")</f>
        <v>0</v>
      </c>
      <c r="AO14" s="2">
        <v>2</v>
      </c>
      <c r="AP14" s="2">
        <f t="shared" si="3"/>
        <v>0</v>
      </c>
      <c r="AQ14" s="2">
        <f t="shared" ca="1" si="2"/>
        <v>31</v>
      </c>
      <c r="AR14" s="2">
        <f t="shared" ca="1" si="4"/>
        <v>31</v>
      </c>
      <c r="AS14" s="2">
        <v>19000</v>
      </c>
      <c r="AT14" s="2">
        <f t="shared" si="5"/>
        <v>950</v>
      </c>
      <c r="AU14" s="3">
        <f t="shared" ca="1" si="6"/>
        <v>612.90322580645159</v>
      </c>
      <c r="AV14" s="3">
        <f t="shared" si="7"/>
        <v>2000</v>
      </c>
      <c r="AW14" s="2">
        <f t="shared" ca="1" si="8"/>
        <v>19000</v>
      </c>
      <c r="AX14" s="3">
        <f t="shared" ca="1" si="9"/>
        <v>20050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 t="s">
        <v>17</v>
      </c>
      <c r="G15" s="10" t="s">
        <v>17</v>
      </c>
      <c r="H15" s="10" t="s">
        <v>17</v>
      </c>
      <c r="I15" s="10" t="s">
        <v>17</v>
      </c>
      <c r="J15" s="10" t="s">
        <v>17</v>
      </c>
      <c r="K15" s="10"/>
      <c r="L15" s="10" t="s">
        <v>17</v>
      </c>
      <c r="M15" s="10" t="s">
        <v>17</v>
      </c>
      <c r="N15" s="10" t="s">
        <v>17</v>
      </c>
      <c r="O15" s="10" t="s">
        <v>17</v>
      </c>
      <c r="P15" s="10" t="s">
        <v>17</v>
      </c>
      <c r="Q15" s="10" t="s">
        <v>17</v>
      </c>
      <c r="R15" s="10"/>
      <c r="S15" s="10" t="s">
        <v>17</v>
      </c>
      <c r="T15" s="10" t="s">
        <v>17</v>
      </c>
      <c r="U15" s="10" t="s">
        <v>17</v>
      </c>
      <c r="V15" s="10" t="s">
        <v>17</v>
      </c>
      <c r="W15" s="10" t="s">
        <v>17</v>
      </c>
      <c r="X15" s="10" t="s">
        <v>17</v>
      </c>
      <c r="Y15" s="10"/>
      <c r="Z15" s="10" t="s">
        <v>17</v>
      </c>
      <c r="AA15" s="10" t="s">
        <v>17</v>
      </c>
      <c r="AB15" s="10" t="s">
        <v>17</v>
      </c>
      <c r="AC15" s="10" t="s">
        <v>17</v>
      </c>
      <c r="AD15" s="10" t="s">
        <v>17</v>
      </c>
      <c r="AE15" s="10" t="s">
        <v>17</v>
      </c>
      <c r="AF15" s="10"/>
      <c r="AG15" s="10" t="s">
        <v>17</v>
      </c>
      <c r="AH15" s="10" t="s">
        <v>17</v>
      </c>
      <c r="AI15" s="10" t="s">
        <v>17</v>
      </c>
      <c r="AJ15" s="10" t="s">
        <v>17</v>
      </c>
      <c r="AL15" s="2">
        <f>COUNTIF(jan!$F15:$AJ15,"p")</f>
        <v>27</v>
      </c>
      <c r="AM15" s="2">
        <f>COUNTIF(jan!$F15:$AJ15,"a")</f>
        <v>0</v>
      </c>
      <c r="AN15" s="2">
        <f>COUNTIF(jan!$F15:$AJ15,"l")</f>
        <v>0</v>
      </c>
      <c r="AO15" s="2">
        <v>2</v>
      </c>
      <c r="AP15" s="2">
        <f t="shared" si="3"/>
        <v>0</v>
      </c>
      <c r="AQ15" s="2">
        <f t="shared" ca="1" si="2"/>
        <v>31</v>
      </c>
      <c r="AR15" s="2">
        <f t="shared" ca="1" si="4"/>
        <v>31</v>
      </c>
      <c r="AS15" s="2">
        <v>20000</v>
      </c>
      <c r="AT15" s="2">
        <f t="shared" si="5"/>
        <v>1000</v>
      </c>
      <c r="AU15" s="3">
        <f t="shared" ca="1" si="6"/>
        <v>645.16129032258061</v>
      </c>
      <c r="AV15" s="3">
        <f t="shared" si="7"/>
        <v>2000</v>
      </c>
      <c r="AW15" s="2">
        <f t="shared" ca="1" si="8"/>
        <v>20000</v>
      </c>
      <c r="AX15" s="3">
        <f t="shared" ca="1" si="9"/>
        <v>21000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 t="s">
        <v>17</v>
      </c>
      <c r="G16" s="10" t="s">
        <v>17</v>
      </c>
      <c r="H16" s="10" t="s">
        <v>17</v>
      </c>
      <c r="I16" s="10" t="s">
        <v>17</v>
      </c>
      <c r="J16" s="10" t="s">
        <v>17</v>
      </c>
      <c r="K16" s="10"/>
      <c r="L16" s="10" t="s">
        <v>17</v>
      </c>
      <c r="M16" s="10" t="s">
        <v>17</v>
      </c>
      <c r="N16" s="10" t="s">
        <v>17</v>
      </c>
      <c r="O16" s="10" t="s">
        <v>17</v>
      </c>
      <c r="P16" s="10" t="s">
        <v>17</v>
      </c>
      <c r="Q16" s="10" t="s">
        <v>17</v>
      </c>
      <c r="R16" s="10"/>
      <c r="S16" s="10" t="s">
        <v>17</v>
      </c>
      <c r="T16" s="10" t="s">
        <v>17</v>
      </c>
      <c r="U16" s="10" t="s">
        <v>17</v>
      </c>
      <c r="V16" s="10" t="s">
        <v>17</v>
      </c>
      <c r="W16" s="10" t="s">
        <v>17</v>
      </c>
      <c r="X16" s="10" t="s">
        <v>17</v>
      </c>
      <c r="Y16" s="10"/>
      <c r="Z16" s="10" t="s">
        <v>17</v>
      </c>
      <c r="AA16" s="10" t="s">
        <v>17</v>
      </c>
      <c r="AB16" s="10" t="s">
        <v>17</v>
      </c>
      <c r="AC16" s="10" t="s">
        <v>17</v>
      </c>
      <c r="AD16" s="10" t="s">
        <v>17</v>
      </c>
      <c r="AE16" s="10" t="s">
        <v>17</v>
      </c>
      <c r="AF16" s="10"/>
      <c r="AG16" s="10" t="s">
        <v>17</v>
      </c>
      <c r="AH16" s="10" t="s">
        <v>17</v>
      </c>
      <c r="AI16" s="10" t="s">
        <v>17</v>
      </c>
      <c r="AJ16" s="10" t="s">
        <v>17</v>
      </c>
      <c r="AL16" s="2">
        <f>COUNTIF(jan!$F16:$AJ16,"p")</f>
        <v>27</v>
      </c>
      <c r="AM16" s="2">
        <f>COUNTIF(jan!$F16:$AJ16,"a")</f>
        <v>0</v>
      </c>
      <c r="AN16" s="2">
        <f>COUNTIF(jan!$F16:$AJ16,"l")</f>
        <v>0</v>
      </c>
      <c r="AO16" s="2">
        <v>2</v>
      </c>
      <c r="AP16" s="2">
        <f t="shared" si="3"/>
        <v>0</v>
      </c>
      <c r="AQ16" s="2">
        <f t="shared" ca="1" si="2"/>
        <v>31</v>
      </c>
      <c r="AR16" s="2">
        <f t="shared" ca="1" si="4"/>
        <v>31</v>
      </c>
      <c r="AS16" s="2">
        <v>21000</v>
      </c>
      <c r="AT16" s="2">
        <f t="shared" si="5"/>
        <v>1050</v>
      </c>
      <c r="AU16" s="3">
        <f t="shared" ca="1" si="6"/>
        <v>677.41935483870964</v>
      </c>
      <c r="AV16" s="3">
        <f t="shared" si="7"/>
        <v>3000</v>
      </c>
      <c r="AW16" s="2">
        <f t="shared" ca="1" si="8"/>
        <v>21000</v>
      </c>
      <c r="AX16" s="3">
        <f t="shared" ca="1" si="9"/>
        <v>22950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 t="s">
        <v>17</v>
      </c>
      <c r="G17" s="10" t="s">
        <v>17</v>
      </c>
      <c r="H17" s="10" t="s">
        <v>17</v>
      </c>
      <c r="I17" s="10" t="s">
        <v>17</v>
      </c>
      <c r="J17" s="10" t="s">
        <v>17</v>
      </c>
      <c r="K17" s="10"/>
      <c r="L17" s="10" t="s">
        <v>17</v>
      </c>
      <c r="M17" s="10" t="s">
        <v>17</v>
      </c>
      <c r="N17" s="10" t="s">
        <v>17</v>
      </c>
      <c r="O17" s="10" t="s">
        <v>17</v>
      </c>
      <c r="P17" s="10" t="s">
        <v>17</v>
      </c>
      <c r="Q17" s="10" t="s">
        <v>17</v>
      </c>
      <c r="R17" s="10"/>
      <c r="S17" s="10" t="s">
        <v>17</v>
      </c>
      <c r="T17" s="10" t="s">
        <v>17</v>
      </c>
      <c r="U17" s="10" t="s">
        <v>17</v>
      </c>
      <c r="V17" s="10" t="s">
        <v>17</v>
      </c>
      <c r="W17" s="10" t="s">
        <v>17</v>
      </c>
      <c r="X17" s="10" t="s">
        <v>17</v>
      </c>
      <c r="Y17" s="10"/>
      <c r="Z17" s="10" t="s">
        <v>17</v>
      </c>
      <c r="AA17" s="10" t="s">
        <v>17</v>
      </c>
      <c r="AB17" s="10" t="s">
        <v>17</v>
      </c>
      <c r="AC17" s="10" t="s">
        <v>17</v>
      </c>
      <c r="AD17" s="10" t="s">
        <v>17</v>
      </c>
      <c r="AE17" s="10" t="s">
        <v>17</v>
      </c>
      <c r="AF17" s="10"/>
      <c r="AG17" s="10" t="s">
        <v>17</v>
      </c>
      <c r="AH17" s="10" t="s">
        <v>17</v>
      </c>
      <c r="AI17" s="10" t="s">
        <v>17</v>
      </c>
      <c r="AJ17" s="10" t="s">
        <v>17</v>
      </c>
      <c r="AL17" s="2">
        <f>COUNTIF(jan!$F17:$AJ17,"p")</f>
        <v>27</v>
      </c>
      <c r="AM17" s="2">
        <f>COUNTIF(jan!$F17:$AJ17,"a")</f>
        <v>0</v>
      </c>
      <c r="AN17" s="2">
        <f>COUNTIF(jan!$F17:$AJ17,"l")</f>
        <v>0</v>
      </c>
      <c r="AO17" s="2">
        <v>2</v>
      </c>
      <c r="AP17" s="2">
        <f t="shared" si="3"/>
        <v>0</v>
      </c>
      <c r="AQ17" s="2">
        <f t="shared" ca="1" si="2"/>
        <v>31</v>
      </c>
      <c r="AR17" s="2">
        <f t="shared" ca="1" si="4"/>
        <v>31</v>
      </c>
      <c r="AS17" s="2">
        <v>22000</v>
      </c>
      <c r="AT17" s="2">
        <f t="shared" si="5"/>
        <v>1100</v>
      </c>
      <c r="AU17" s="3">
        <f t="shared" ca="1" si="6"/>
        <v>709.67741935483866</v>
      </c>
      <c r="AV17" s="3">
        <f t="shared" si="7"/>
        <v>3000</v>
      </c>
      <c r="AW17" s="2">
        <f t="shared" ca="1" si="8"/>
        <v>22000</v>
      </c>
      <c r="AX17" s="3">
        <f t="shared" ca="1" si="9"/>
        <v>23900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 t="s">
        <v>17</v>
      </c>
      <c r="G18" s="10" t="s">
        <v>17</v>
      </c>
      <c r="H18" s="10" t="s">
        <v>17</v>
      </c>
      <c r="I18" s="10" t="s">
        <v>17</v>
      </c>
      <c r="J18" s="10" t="s">
        <v>17</v>
      </c>
      <c r="K18" s="10"/>
      <c r="L18" s="10" t="s">
        <v>17</v>
      </c>
      <c r="M18" s="10" t="s">
        <v>17</v>
      </c>
      <c r="N18" s="10" t="s">
        <v>17</v>
      </c>
      <c r="O18" s="10" t="s">
        <v>17</v>
      </c>
      <c r="P18" s="10" t="s">
        <v>17</v>
      </c>
      <c r="Q18" s="10" t="s">
        <v>17</v>
      </c>
      <c r="R18" s="10"/>
      <c r="S18" s="10" t="s">
        <v>17</v>
      </c>
      <c r="T18" s="10" t="s">
        <v>17</v>
      </c>
      <c r="U18" s="10" t="s">
        <v>17</v>
      </c>
      <c r="V18" s="10" t="s">
        <v>17</v>
      </c>
      <c r="W18" s="10" t="s">
        <v>17</v>
      </c>
      <c r="X18" s="10" t="s">
        <v>17</v>
      </c>
      <c r="Y18" s="10"/>
      <c r="Z18" s="10" t="s">
        <v>17</v>
      </c>
      <c r="AA18" s="10" t="s">
        <v>17</v>
      </c>
      <c r="AB18" s="10" t="s">
        <v>17</v>
      </c>
      <c r="AC18" s="10" t="s">
        <v>17</v>
      </c>
      <c r="AD18" s="10" t="s">
        <v>17</v>
      </c>
      <c r="AE18" s="10" t="s">
        <v>17</v>
      </c>
      <c r="AF18" s="10"/>
      <c r="AG18" s="10" t="s">
        <v>17</v>
      </c>
      <c r="AH18" s="10" t="s">
        <v>17</v>
      </c>
      <c r="AI18" s="10" t="s">
        <v>17</v>
      </c>
      <c r="AJ18" s="10" t="s">
        <v>17</v>
      </c>
      <c r="AL18" s="2">
        <f>COUNTIF(jan!$F18:$AJ18,"p")</f>
        <v>27</v>
      </c>
      <c r="AM18" s="2">
        <f>COUNTIF(jan!$F18:$AJ18,"a")</f>
        <v>0</v>
      </c>
      <c r="AN18" s="2">
        <f>COUNTIF(jan!$F18:$AJ18,"l")</f>
        <v>0</v>
      </c>
      <c r="AO18" s="2">
        <v>2</v>
      </c>
      <c r="AP18" s="2">
        <f t="shared" si="3"/>
        <v>0</v>
      </c>
      <c r="AQ18" s="2">
        <f t="shared" ca="1" si="2"/>
        <v>31</v>
      </c>
      <c r="AR18" s="2">
        <f t="shared" ca="1" si="4"/>
        <v>31</v>
      </c>
      <c r="AS18" s="2">
        <v>23000</v>
      </c>
      <c r="AT18" s="2">
        <f t="shared" si="5"/>
        <v>1150</v>
      </c>
      <c r="AU18" s="3">
        <f t="shared" ca="1" si="6"/>
        <v>741.93548387096769</v>
      </c>
      <c r="AV18" s="3">
        <f t="shared" si="7"/>
        <v>3000</v>
      </c>
      <c r="AW18" s="2">
        <f t="shared" ca="1" si="8"/>
        <v>23000</v>
      </c>
      <c r="AX18" s="3">
        <f t="shared" ca="1" si="9"/>
        <v>24850</v>
      </c>
    </row>
    <row r="19" spans="2:50" x14ac:dyDescent="0.25">
      <c r="B19" s="11" t="s">
        <v>27</v>
      </c>
      <c r="C19" s="1" t="s">
        <v>46</v>
      </c>
      <c r="D19" s="29">
        <v>43475</v>
      </c>
      <c r="E19" s="1" t="s">
        <v>14</v>
      </c>
      <c r="F19" s="10" t="s">
        <v>17</v>
      </c>
      <c r="G19" s="10" t="s">
        <v>17</v>
      </c>
      <c r="H19" s="10" t="s">
        <v>17</v>
      </c>
      <c r="I19" s="10" t="s">
        <v>17</v>
      </c>
      <c r="J19" s="10" t="s">
        <v>17</v>
      </c>
      <c r="K19" s="10"/>
      <c r="L19" s="10" t="s">
        <v>17</v>
      </c>
      <c r="M19" s="10" t="s">
        <v>17</v>
      </c>
      <c r="N19" s="10" t="s">
        <v>17</v>
      </c>
      <c r="O19" s="10" t="s">
        <v>17</v>
      </c>
      <c r="P19" s="10" t="s">
        <v>17</v>
      </c>
      <c r="Q19" s="10" t="s">
        <v>17</v>
      </c>
      <c r="R19" s="10"/>
      <c r="S19" s="10" t="s">
        <v>17</v>
      </c>
      <c r="T19" s="10" t="s">
        <v>17</v>
      </c>
      <c r="U19" s="10" t="s">
        <v>17</v>
      </c>
      <c r="V19" s="10" t="s">
        <v>17</v>
      </c>
      <c r="W19" s="10" t="s">
        <v>17</v>
      </c>
      <c r="X19" s="10" t="s">
        <v>17</v>
      </c>
      <c r="Y19" s="10"/>
      <c r="Z19" s="10" t="s">
        <v>17</v>
      </c>
      <c r="AA19" s="10" t="s">
        <v>17</v>
      </c>
      <c r="AB19" s="10" t="s">
        <v>17</v>
      </c>
      <c r="AC19" s="10" t="s">
        <v>17</v>
      </c>
      <c r="AD19" s="10" t="s">
        <v>17</v>
      </c>
      <c r="AE19" s="10" t="s">
        <v>17</v>
      </c>
      <c r="AF19" s="10"/>
      <c r="AG19" s="10" t="s">
        <v>17</v>
      </c>
      <c r="AH19" s="10" t="s">
        <v>17</v>
      </c>
      <c r="AI19" s="10" t="s">
        <v>17</v>
      </c>
      <c r="AJ19" s="10" t="s">
        <v>17</v>
      </c>
      <c r="AL19" s="2">
        <f>COUNTIF(jan!$F19:$AJ19,"p")</f>
        <v>27</v>
      </c>
      <c r="AM19" s="2">
        <f>COUNTIF(jan!$F19:$AJ19,"a")</f>
        <v>0</v>
      </c>
      <c r="AN19" s="2">
        <f>COUNTIF(jan!$F19:$AJ19,"l")</f>
        <v>0</v>
      </c>
      <c r="AO19" s="2">
        <v>2</v>
      </c>
      <c r="AP19" s="2">
        <f t="shared" si="3"/>
        <v>0</v>
      </c>
      <c r="AQ19" s="2">
        <f t="shared" ca="1" si="2"/>
        <v>31</v>
      </c>
      <c r="AR19" s="2">
        <f t="shared" ca="1" si="4"/>
        <v>31</v>
      </c>
      <c r="AS19" s="2">
        <v>24000</v>
      </c>
      <c r="AT19" s="2">
        <f t="shared" si="5"/>
        <v>1200</v>
      </c>
      <c r="AU19" s="3">
        <f t="shared" ca="1" si="6"/>
        <v>774.19354838709683</v>
      </c>
      <c r="AV19" s="3">
        <f t="shared" si="7"/>
        <v>3000</v>
      </c>
      <c r="AW19" s="2">
        <f t="shared" ca="1" si="8"/>
        <v>24000</v>
      </c>
      <c r="AX19" s="3">
        <f t="shared" ca="1" si="9"/>
        <v>25800</v>
      </c>
    </row>
    <row r="20" spans="2:50" x14ac:dyDescent="0.25">
      <c r="B20" s="11" t="s">
        <v>28</v>
      </c>
      <c r="C20" s="19" t="s">
        <v>47</v>
      </c>
      <c r="D20" s="29">
        <v>43476</v>
      </c>
      <c r="E20" s="1" t="s">
        <v>16</v>
      </c>
      <c r="F20" s="10" t="s">
        <v>17</v>
      </c>
      <c r="G20" s="10" t="s">
        <v>17</v>
      </c>
      <c r="H20" s="10" t="s">
        <v>17</v>
      </c>
      <c r="I20" s="10" t="s">
        <v>17</v>
      </c>
      <c r="J20" s="10" t="s">
        <v>17</v>
      </c>
      <c r="K20" s="10"/>
      <c r="L20" s="10" t="s">
        <v>17</v>
      </c>
      <c r="M20" s="10" t="s">
        <v>17</v>
      </c>
      <c r="N20" s="10" t="s">
        <v>17</v>
      </c>
      <c r="O20" s="10" t="s">
        <v>17</v>
      </c>
      <c r="P20" s="10" t="s">
        <v>17</v>
      </c>
      <c r="Q20" s="10" t="s">
        <v>17</v>
      </c>
      <c r="R20" s="10"/>
      <c r="S20" s="10" t="s">
        <v>17</v>
      </c>
      <c r="T20" s="10" t="s">
        <v>17</v>
      </c>
      <c r="U20" s="10" t="s">
        <v>17</v>
      </c>
      <c r="V20" s="10" t="s">
        <v>17</v>
      </c>
      <c r="W20" s="10" t="s">
        <v>17</v>
      </c>
      <c r="X20" s="10" t="s">
        <v>17</v>
      </c>
      <c r="Y20" s="10"/>
      <c r="Z20" s="10" t="s">
        <v>17</v>
      </c>
      <c r="AA20" s="10" t="s">
        <v>17</v>
      </c>
      <c r="AB20" s="10" t="s">
        <v>17</v>
      </c>
      <c r="AC20" s="10" t="s">
        <v>17</v>
      </c>
      <c r="AD20" s="10" t="s">
        <v>17</v>
      </c>
      <c r="AE20" s="10" t="s">
        <v>17</v>
      </c>
      <c r="AF20" s="10"/>
      <c r="AG20" s="10" t="s">
        <v>17</v>
      </c>
      <c r="AH20" s="10" t="s">
        <v>17</v>
      </c>
      <c r="AI20" s="10" t="s">
        <v>17</v>
      </c>
      <c r="AJ20" s="10" t="s">
        <v>17</v>
      </c>
      <c r="AL20" s="2">
        <f>COUNTIF(jan!$F20:$AJ20,"p")</f>
        <v>27</v>
      </c>
      <c r="AM20" s="2">
        <f>COUNTIF(jan!$F20:$AJ20,"a")</f>
        <v>0</v>
      </c>
      <c r="AN20" s="2">
        <f>COUNTIF(jan!$F20:$AJ20,"l")</f>
        <v>0</v>
      </c>
      <c r="AO20" s="2">
        <v>2</v>
      </c>
      <c r="AP20" s="2">
        <f t="shared" si="3"/>
        <v>0</v>
      </c>
      <c r="AQ20" s="2">
        <f t="shared" ca="1" si="2"/>
        <v>31</v>
      </c>
      <c r="AR20" s="2">
        <f t="shared" ca="1" si="4"/>
        <v>31</v>
      </c>
      <c r="AS20" s="2">
        <v>25000</v>
      </c>
      <c r="AT20" s="2">
        <f t="shared" si="5"/>
        <v>1250</v>
      </c>
      <c r="AU20" s="3">
        <f t="shared" ca="1" si="6"/>
        <v>806.45161290322585</v>
      </c>
      <c r="AV20" s="3">
        <f t="shared" si="7"/>
        <v>3000</v>
      </c>
      <c r="AW20" s="2">
        <f t="shared" ca="1" si="8"/>
        <v>25000</v>
      </c>
      <c r="AX20" s="3">
        <f t="shared" ca="1" si="9"/>
        <v>26750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COUNTIF(jan!$F21:$AJ21,"p")</f>
        <v>0</v>
      </c>
      <c r="AM21" s="2">
        <f>COUNTIF(jan!$F21:$AJ21,"a")</f>
        <v>0</v>
      </c>
      <c r="AN21" s="2">
        <f>COUNTIF(jan!$F21:$AJ21,"l")</f>
        <v>0</v>
      </c>
      <c r="AO21" s="2">
        <v>2</v>
      </c>
      <c r="AP21" s="2">
        <f t="shared" ref="AP21:AP24" si="10">IF(AN21&gt;AO21,AN21-AO21,0)</f>
        <v>0</v>
      </c>
      <c r="AQ21" s="2">
        <f t="shared" ca="1" si="2"/>
        <v>31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ref="AU21:AU24" ca="1" si="11">AS21/AQ21</f>
        <v>838.70967741935488</v>
      </c>
      <c r="AV21" s="3">
        <f t="shared" ref="AV21:AV24" si="12">IF(AS21&gt;20000,3000,2000)</f>
        <v>3000</v>
      </c>
      <c r="AW21" s="2">
        <f t="shared" ref="AW21:AW24" ca="1" si="13">AU21*AR21</f>
        <v>0</v>
      </c>
      <c r="AX21" s="3">
        <f t="shared" ref="AX21:AX24" si="14">IF(AL21=0,0,AW21+AV21-AT21)</f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COUNTIF(jan!$F22:$AJ22,"p")</f>
        <v>0</v>
      </c>
      <c r="AM22" s="2">
        <f>COUNTIF(jan!$F22:$AJ22,"a")</f>
        <v>0</v>
      </c>
      <c r="AN22" s="2">
        <f>COUNTIF(jan!$F22:$AJ22,"l")</f>
        <v>0</v>
      </c>
      <c r="AO22" s="2">
        <v>2</v>
      </c>
      <c r="AP22" s="2">
        <f t="shared" si="10"/>
        <v>0</v>
      </c>
      <c r="AQ22" s="2">
        <f t="shared" ca="1" si="2"/>
        <v>31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11"/>
        <v>870.9677419354839</v>
      </c>
      <c r="AV22" s="3">
        <f t="shared" si="12"/>
        <v>3000</v>
      </c>
      <c r="AW22" s="2">
        <f t="shared" ca="1" si="13"/>
        <v>0</v>
      </c>
      <c r="AX22" s="3">
        <f t="shared" si="14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COUNTIF(jan!$F23:$AJ23,"p")</f>
        <v>0</v>
      </c>
      <c r="AM23" s="2">
        <f>COUNTIF(jan!$F23:$AJ23,"a")</f>
        <v>0</v>
      </c>
      <c r="AN23" s="2">
        <f>COUNTIF(jan!$F23:$AJ23,"l")</f>
        <v>0</v>
      </c>
      <c r="AO23" s="2">
        <v>2</v>
      </c>
      <c r="AP23" s="2">
        <f t="shared" si="10"/>
        <v>0</v>
      </c>
      <c r="AQ23" s="2">
        <f t="shared" ca="1" si="2"/>
        <v>31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11"/>
        <v>903.22580645161293</v>
      </c>
      <c r="AV23" s="3">
        <f t="shared" si="12"/>
        <v>3000</v>
      </c>
      <c r="AW23" s="2">
        <f t="shared" ca="1" si="13"/>
        <v>0</v>
      </c>
      <c r="AX23" s="3">
        <f t="shared" si="14"/>
        <v>0</v>
      </c>
    </row>
    <row r="24" spans="2:50" x14ac:dyDescent="0.25">
      <c r="B24" s="11" t="s">
        <v>55</v>
      </c>
      <c r="C24" s="1" t="s">
        <v>56</v>
      </c>
      <c r="D24" s="29">
        <v>43480</v>
      </c>
      <c r="E24" s="1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COUNTIF(jan!$F24:$AJ24,"p")</f>
        <v>0</v>
      </c>
      <c r="AM24" s="2">
        <f>COUNTIF(jan!$F24:$AJ24,"a")</f>
        <v>0</v>
      </c>
      <c r="AN24" s="2">
        <f>COUNTIF(jan!$F24:$AJ24,"l")</f>
        <v>0</v>
      </c>
      <c r="AO24" s="2">
        <v>2</v>
      </c>
      <c r="AP24" s="2">
        <f t="shared" si="10"/>
        <v>0</v>
      </c>
      <c r="AQ24" s="2">
        <f t="shared" ca="1" si="2"/>
        <v>31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11"/>
        <v>935.48387096774195</v>
      </c>
      <c r="AV24" s="3">
        <f t="shared" si="12"/>
        <v>3000</v>
      </c>
      <c r="AW24" s="2">
        <f t="shared" ca="1" si="13"/>
        <v>0</v>
      </c>
      <c r="AX24" s="3">
        <f t="shared" si="14"/>
        <v>0</v>
      </c>
    </row>
  </sheetData>
  <mergeCells count="20">
    <mergeCell ref="AQ8:AQ9"/>
    <mergeCell ref="AR8:AR9"/>
    <mergeCell ref="AS8:AS9"/>
    <mergeCell ref="B6:E6"/>
    <mergeCell ref="D8:D9"/>
    <mergeCell ref="AL8:AL9"/>
    <mergeCell ref="AM8:AM9"/>
    <mergeCell ref="AN8:AN9"/>
    <mergeCell ref="AO8:AO9"/>
    <mergeCell ref="AP8:AP9"/>
    <mergeCell ref="C2:AJ4"/>
    <mergeCell ref="AL2:AX4"/>
    <mergeCell ref="K6:O6"/>
    <mergeCell ref="Q6:V6"/>
    <mergeCell ref="F6:G6"/>
    <mergeCell ref="AU8:AU9"/>
    <mergeCell ref="AW8:AW9"/>
    <mergeCell ref="AT8:AT9"/>
    <mergeCell ref="AV8:AV9"/>
    <mergeCell ref="AX8:AX9"/>
  </mergeCells>
  <phoneticPr fontId="8" type="noConversion"/>
  <conditionalFormatting sqref="F10:AJ24">
    <cfRule type="expression" dxfId="11" priority="1">
      <formula>F$8="sun"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CE15-A69D-4DD9-83B4-DDFF26A54558}">
  <sheetPr codeName="Sheet3"/>
  <dimension ref="B2:AX24"/>
  <sheetViews>
    <sheetView showGridLines="0" workbookViewId="0"/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feb</v>
      </c>
      <c r="G6" s="49"/>
      <c r="K6" s="45">
        <f ca="1">DATEVALUE("1"&amp;F6)</f>
        <v>43497</v>
      </c>
      <c r="L6" s="45"/>
      <c r="M6" s="45"/>
      <c r="N6" s="45"/>
      <c r="O6" s="46"/>
      <c r="P6" s="7" t="s">
        <v>29</v>
      </c>
      <c r="Q6" s="47">
        <f ca="1">EOMONTH(K6,0)</f>
        <v>43524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Fri</v>
      </c>
      <c r="G8" s="5" t="str">
        <f t="shared" ref="G8:AJ8" ca="1" si="0">TEXT(G9,"ddd")</f>
        <v>Sat</v>
      </c>
      <c r="H8" s="5" t="str">
        <f ca="1">TEXT(H9,"ddd")</f>
        <v>Sun</v>
      </c>
      <c r="I8" s="5" t="str">
        <f t="shared" ca="1" si="0"/>
        <v>Mon</v>
      </c>
      <c r="J8" s="5" t="str">
        <f t="shared" ca="1" si="0"/>
        <v>Tue</v>
      </c>
      <c r="K8" s="5" t="str">
        <f t="shared" ca="1" si="0"/>
        <v>Wed</v>
      </c>
      <c r="L8" s="5" t="str">
        <f t="shared" ca="1" si="0"/>
        <v>Thu</v>
      </c>
      <c r="M8" s="5" t="str">
        <f t="shared" ca="1" si="0"/>
        <v>Fri</v>
      </c>
      <c r="N8" s="5" t="str">
        <f t="shared" ca="1" si="0"/>
        <v>Sat</v>
      </c>
      <c r="O8" s="5" t="str">
        <f t="shared" ca="1" si="0"/>
        <v>Sun</v>
      </c>
      <c r="P8" s="5" t="str">
        <f t="shared" ca="1" si="0"/>
        <v>Mon</v>
      </c>
      <c r="Q8" s="5" t="str">
        <f t="shared" ca="1" si="0"/>
        <v>Tue</v>
      </c>
      <c r="R8" s="5" t="str">
        <f t="shared" ca="1" si="0"/>
        <v>Wed</v>
      </c>
      <c r="S8" s="5" t="str">
        <f t="shared" ca="1" si="0"/>
        <v>Thu</v>
      </c>
      <c r="T8" s="5" t="str">
        <f t="shared" ca="1" si="0"/>
        <v>Fri</v>
      </c>
      <c r="U8" s="5" t="str">
        <f t="shared" ca="1" si="0"/>
        <v>Sat</v>
      </c>
      <c r="V8" s="5" t="str">
        <f t="shared" ca="1" si="0"/>
        <v>Sun</v>
      </c>
      <c r="W8" s="5" t="str">
        <f t="shared" ca="1" si="0"/>
        <v>Mon</v>
      </c>
      <c r="X8" s="5" t="str">
        <f t="shared" ca="1" si="0"/>
        <v>Tue</v>
      </c>
      <c r="Y8" s="5" t="str">
        <f t="shared" ca="1" si="0"/>
        <v>Wed</v>
      </c>
      <c r="Z8" s="5" t="str">
        <f t="shared" ca="1" si="0"/>
        <v>Thu</v>
      </c>
      <c r="AA8" s="5" t="str">
        <f t="shared" ca="1" si="0"/>
        <v>Fri</v>
      </c>
      <c r="AB8" s="5" t="str">
        <f t="shared" ca="1" si="0"/>
        <v>Sat</v>
      </c>
      <c r="AC8" s="5" t="str">
        <f t="shared" ca="1" si="0"/>
        <v>Sun</v>
      </c>
      <c r="AD8" s="5" t="str">
        <f t="shared" ca="1" si="0"/>
        <v>Mon</v>
      </c>
      <c r="AE8" s="5" t="str">
        <f t="shared" ca="1" si="0"/>
        <v>Tue</v>
      </c>
      <c r="AF8" s="5" t="str">
        <f t="shared" ca="1" si="0"/>
        <v>Wed</v>
      </c>
      <c r="AG8" s="5" t="str">
        <f t="shared" ca="1" si="0"/>
        <v>Thu</v>
      </c>
      <c r="AH8" s="5" t="str">
        <f t="shared" ca="1" si="0"/>
        <v/>
      </c>
      <c r="AI8" s="5" t="str">
        <f t="shared" ca="1" si="0"/>
        <v/>
      </c>
      <c r="AJ8" s="5" t="str">
        <f t="shared" ca="1" si="0"/>
        <v/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43497</v>
      </c>
      <c r="G9" s="6">
        <f t="shared" ref="G9:AJ9" ca="1" si="1">IF(F9&lt;$Q$6,F9+1,"")</f>
        <v>43498</v>
      </c>
      <c r="H9" s="6">
        <f t="shared" ca="1" si="1"/>
        <v>43499</v>
      </c>
      <c r="I9" s="6">
        <f t="shared" ca="1" si="1"/>
        <v>43500</v>
      </c>
      <c r="J9" s="6">
        <f t="shared" ca="1" si="1"/>
        <v>43501</v>
      </c>
      <c r="K9" s="6">
        <f t="shared" ca="1" si="1"/>
        <v>43502</v>
      </c>
      <c r="L9" s="6">
        <f t="shared" ca="1" si="1"/>
        <v>43503</v>
      </c>
      <c r="M9" s="6">
        <f t="shared" ca="1" si="1"/>
        <v>43504</v>
      </c>
      <c r="N9" s="6">
        <f t="shared" ca="1" si="1"/>
        <v>43505</v>
      </c>
      <c r="O9" s="6">
        <f t="shared" ca="1" si="1"/>
        <v>43506</v>
      </c>
      <c r="P9" s="6">
        <f t="shared" ca="1" si="1"/>
        <v>43507</v>
      </c>
      <c r="Q9" s="6">
        <f t="shared" ca="1" si="1"/>
        <v>43508</v>
      </c>
      <c r="R9" s="6">
        <f t="shared" ca="1" si="1"/>
        <v>43509</v>
      </c>
      <c r="S9" s="6">
        <f t="shared" ca="1" si="1"/>
        <v>43510</v>
      </c>
      <c r="T9" s="6">
        <f t="shared" ca="1" si="1"/>
        <v>43511</v>
      </c>
      <c r="U9" s="6">
        <f t="shared" ca="1" si="1"/>
        <v>43512</v>
      </c>
      <c r="V9" s="6">
        <f t="shared" ca="1" si="1"/>
        <v>43513</v>
      </c>
      <c r="W9" s="6">
        <f t="shared" ca="1" si="1"/>
        <v>43514</v>
      </c>
      <c r="X9" s="6">
        <f t="shared" ca="1" si="1"/>
        <v>43515</v>
      </c>
      <c r="Y9" s="6">
        <f t="shared" ca="1" si="1"/>
        <v>43516</v>
      </c>
      <c r="Z9" s="6">
        <f t="shared" ca="1" si="1"/>
        <v>43517</v>
      </c>
      <c r="AA9" s="6">
        <f t="shared" ca="1" si="1"/>
        <v>43518</v>
      </c>
      <c r="AB9" s="6">
        <f t="shared" ca="1" si="1"/>
        <v>43519</v>
      </c>
      <c r="AC9" s="6">
        <f t="shared" ca="1" si="1"/>
        <v>43520</v>
      </c>
      <c r="AD9" s="6">
        <f t="shared" ca="1" si="1"/>
        <v>43521</v>
      </c>
      <c r="AE9" s="6">
        <f t="shared" ca="1" si="1"/>
        <v>43522</v>
      </c>
      <c r="AF9" s="6">
        <f t="shared" ca="1" si="1"/>
        <v>43523</v>
      </c>
      <c r="AG9" s="6">
        <f t="shared" ca="1" si="1"/>
        <v>43524</v>
      </c>
      <c r="AH9" s="6" t="str">
        <f t="shared" ca="1" si="1"/>
        <v/>
      </c>
      <c r="AI9" s="6" t="str">
        <f t="shared" ca="1" si="1"/>
        <v/>
      </c>
      <c r="AJ9" s="6" t="str">
        <f t="shared" ca="1" si="1"/>
        <v/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28" t="s">
        <v>13</v>
      </c>
      <c r="C10" s="19" t="s">
        <v>37</v>
      </c>
      <c r="D10" s="29">
        <v>43466</v>
      </c>
      <c r="E10" s="20" t="s">
        <v>14</v>
      </c>
      <c r="F10" s="10" t="s">
        <v>17</v>
      </c>
      <c r="G10" s="10" t="s">
        <v>17</v>
      </c>
      <c r="H10" s="10"/>
      <c r="I10" s="10" t="s">
        <v>17</v>
      </c>
      <c r="J10" s="10" t="s">
        <v>17</v>
      </c>
      <c r="K10" s="10"/>
      <c r="L10" s="10" t="s">
        <v>17</v>
      </c>
      <c r="M10" s="10" t="s">
        <v>17</v>
      </c>
      <c r="N10" s="10" t="s">
        <v>17</v>
      </c>
      <c r="O10" s="10"/>
      <c r="P10" s="10" t="s">
        <v>17</v>
      </c>
      <c r="Q10" s="10" t="s">
        <v>17</v>
      </c>
      <c r="R10" s="10"/>
      <c r="S10" s="10" t="s">
        <v>17</v>
      </c>
      <c r="T10" s="10" t="s">
        <v>20</v>
      </c>
      <c r="U10" s="10" t="s">
        <v>20</v>
      </c>
      <c r="V10" s="10"/>
      <c r="W10" s="10" t="s">
        <v>17</v>
      </c>
      <c r="X10" s="10" t="s">
        <v>17</v>
      </c>
      <c r="Y10" s="10"/>
      <c r="Z10" s="10" t="s">
        <v>17</v>
      </c>
      <c r="AA10" s="10" t="s">
        <v>17</v>
      </c>
      <c r="AB10" s="10" t="s">
        <v>17</v>
      </c>
      <c r="AC10" s="10"/>
      <c r="AD10" s="10" t="s">
        <v>17</v>
      </c>
      <c r="AE10" s="10" t="s">
        <v>17</v>
      </c>
      <c r="AF10" s="10"/>
      <c r="AG10" s="10" t="s">
        <v>17</v>
      </c>
      <c r="AH10" s="10" t="s">
        <v>17</v>
      </c>
      <c r="AI10" s="10" t="s">
        <v>17</v>
      </c>
      <c r="AJ10" s="10" t="s">
        <v>17</v>
      </c>
      <c r="AL10" s="2">
        <f>COUNTIF(feb!$F10:$AJ10,"p")</f>
        <v>21</v>
      </c>
      <c r="AM10" s="2">
        <f>COUNTIF(feb!$F10:$AJ10,"a")</f>
        <v>2</v>
      </c>
      <c r="AN10" s="2">
        <f>COUNTIF(feb!$F10:$AJ10,"l")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28</v>
      </c>
      <c r="AR10" s="2">
        <f ca="1">IF(AL10=0,0,COUNTIF($F$8:$AJ$8,"sun")+AL10)</f>
        <v>25</v>
      </c>
      <c r="AS10" s="2">
        <v>15000</v>
      </c>
      <c r="AT10" s="2">
        <f>AS10*5%</f>
        <v>750</v>
      </c>
      <c r="AU10" s="3">
        <f ca="1">AS10/AQ10</f>
        <v>535.71428571428567</v>
      </c>
      <c r="AV10" s="3">
        <f>IF(AS10&gt;20000,3000,2000)</f>
        <v>2000</v>
      </c>
      <c r="AW10" s="2">
        <f ca="1">AU10*AR10</f>
        <v>13392.857142857141</v>
      </c>
      <c r="AX10" s="3">
        <f ca="1">IF(AL10=0,0,AW10+AV10-AT10)</f>
        <v>14642.857142857141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 t="s">
        <v>17</v>
      </c>
      <c r="G11" s="10" t="s">
        <v>17</v>
      </c>
      <c r="H11" s="10"/>
      <c r="I11" s="10" t="s">
        <v>17</v>
      </c>
      <c r="J11" s="10" t="s">
        <v>17</v>
      </c>
      <c r="K11" s="10"/>
      <c r="L11" s="10" t="s">
        <v>17</v>
      </c>
      <c r="M11" s="10" t="s">
        <v>17</v>
      </c>
      <c r="N11" s="10" t="s">
        <v>17</v>
      </c>
      <c r="O11" s="10"/>
      <c r="P11" s="10" t="s">
        <v>17</v>
      </c>
      <c r="Q11" s="10" t="s">
        <v>17</v>
      </c>
      <c r="R11" s="10"/>
      <c r="S11" s="10" t="s">
        <v>17</v>
      </c>
      <c r="T11" s="10" t="s">
        <v>17</v>
      </c>
      <c r="U11" s="10" t="s">
        <v>17</v>
      </c>
      <c r="V11" s="10"/>
      <c r="W11" s="10" t="s">
        <v>17</v>
      </c>
      <c r="X11" s="10" t="s">
        <v>17</v>
      </c>
      <c r="Y11" s="10"/>
      <c r="Z11" s="10" t="s">
        <v>17</v>
      </c>
      <c r="AA11" s="10" t="s">
        <v>17</v>
      </c>
      <c r="AB11" s="10" t="s">
        <v>17</v>
      </c>
      <c r="AC11" s="10"/>
      <c r="AD11" s="10" t="s">
        <v>17</v>
      </c>
      <c r="AE11" s="10" t="s">
        <v>17</v>
      </c>
      <c r="AF11" s="10"/>
      <c r="AG11" s="10" t="s">
        <v>17</v>
      </c>
      <c r="AH11" s="10" t="s">
        <v>17</v>
      </c>
      <c r="AI11" s="10" t="s">
        <v>17</v>
      </c>
      <c r="AJ11" s="10" t="s">
        <v>17</v>
      </c>
      <c r="AL11" s="2">
        <f>COUNTIF(feb!$F11:$AJ11,"p")</f>
        <v>23</v>
      </c>
      <c r="AM11" s="2">
        <f>COUNTIF(feb!$F11:$AJ11,"a")</f>
        <v>0</v>
      </c>
      <c r="AN11" s="2">
        <f>COUNTIF(feb!$F11:$AJ11,"l")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28</v>
      </c>
      <c r="AR11" s="2">
        <f t="shared" ref="AR11:AR24" ca="1" si="4">IF(AL11=0,0,COUNTIF($F$8:$AJ$8,"sun")+AL11)</f>
        <v>27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571.42857142857144</v>
      </c>
      <c r="AV11" s="3">
        <f t="shared" ref="AV11:AV24" si="7">IF(AS11&gt;20000,3000,2000)</f>
        <v>2000</v>
      </c>
      <c r="AW11" s="2">
        <f t="shared" ref="AW11:AW24" ca="1" si="8">AU11*AR11</f>
        <v>15428.571428571429</v>
      </c>
      <c r="AX11" s="3">
        <f t="shared" ref="AX11:AX24" ca="1" si="9">IF(AL11=0,0,AW11+AV11-AT11)</f>
        <v>16628.571428571428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 t="s">
        <v>17</v>
      </c>
      <c r="G12" s="10" t="s">
        <v>17</v>
      </c>
      <c r="H12" s="10"/>
      <c r="I12" s="10" t="s">
        <v>17</v>
      </c>
      <c r="J12" s="10" t="s">
        <v>17</v>
      </c>
      <c r="K12" s="10"/>
      <c r="L12" s="10" t="s">
        <v>17</v>
      </c>
      <c r="M12" s="10" t="s">
        <v>17</v>
      </c>
      <c r="N12" s="10" t="s">
        <v>17</v>
      </c>
      <c r="O12" s="10"/>
      <c r="P12" s="10" t="s">
        <v>17</v>
      </c>
      <c r="Q12" s="10" t="s">
        <v>17</v>
      </c>
      <c r="R12" s="10"/>
      <c r="S12" s="10" t="s">
        <v>17</v>
      </c>
      <c r="T12" s="10" t="s">
        <v>17</v>
      </c>
      <c r="U12" s="10" t="s">
        <v>17</v>
      </c>
      <c r="V12" s="10"/>
      <c r="W12" s="10" t="s">
        <v>17</v>
      </c>
      <c r="X12" s="10" t="s">
        <v>17</v>
      </c>
      <c r="Y12" s="10"/>
      <c r="Z12" s="10" t="s">
        <v>17</v>
      </c>
      <c r="AA12" s="10" t="s">
        <v>17</v>
      </c>
      <c r="AB12" s="10" t="s">
        <v>17</v>
      </c>
      <c r="AC12" s="10"/>
      <c r="AD12" s="10" t="s">
        <v>17</v>
      </c>
      <c r="AE12" s="10" t="s">
        <v>17</v>
      </c>
      <c r="AF12" s="10"/>
      <c r="AG12" s="10" t="s">
        <v>17</v>
      </c>
      <c r="AH12" s="10" t="s">
        <v>17</v>
      </c>
      <c r="AI12" s="10" t="s">
        <v>17</v>
      </c>
      <c r="AJ12" s="10" t="s">
        <v>17</v>
      </c>
      <c r="AL12" s="2">
        <f>COUNTIF(feb!$F12:$AJ12,"p")</f>
        <v>23</v>
      </c>
      <c r="AM12" s="2">
        <f>COUNTIF(feb!$F12:$AJ12,"a")</f>
        <v>0</v>
      </c>
      <c r="AN12" s="2">
        <f>COUNTIF(feb!$F12:$AJ12,"l")</f>
        <v>0</v>
      </c>
      <c r="AO12" s="2">
        <v>2</v>
      </c>
      <c r="AP12" s="2">
        <f t="shared" si="3"/>
        <v>0</v>
      </c>
      <c r="AQ12" s="2">
        <f t="shared" ca="1" si="2"/>
        <v>28</v>
      </c>
      <c r="AR12" s="2">
        <f t="shared" ca="1" si="4"/>
        <v>27</v>
      </c>
      <c r="AS12" s="2">
        <v>17000</v>
      </c>
      <c r="AT12" s="2">
        <f t="shared" si="5"/>
        <v>850</v>
      </c>
      <c r="AU12" s="3">
        <f t="shared" ca="1" si="6"/>
        <v>607.14285714285711</v>
      </c>
      <c r="AV12" s="3">
        <f t="shared" si="7"/>
        <v>2000</v>
      </c>
      <c r="AW12" s="2">
        <f t="shared" ca="1" si="8"/>
        <v>16392.857142857141</v>
      </c>
      <c r="AX12" s="3">
        <f t="shared" ca="1" si="9"/>
        <v>17542.857142857141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 t="s">
        <v>17</v>
      </c>
      <c r="G13" s="10" t="s">
        <v>17</v>
      </c>
      <c r="H13" s="10"/>
      <c r="I13" s="10" t="s">
        <v>17</v>
      </c>
      <c r="J13" s="10" t="s">
        <v>17</v>
      </c>
      <c r="K13" s="10"/>
      <c r="L13" s="10" t="s">
        <v>17</v>
      </c>
      <c r="M13" s="10" t="s">
        <v>17</v>
      </c>
      <c r="N13" s="10" t="s">
        <v>17</v>
      </c>
      <c r="O13" s="10"/>
      <c r="P13" s="10" t="s">
        <v>17</v>
      </c>
      <c r="Q13" s="10" t="s">
        <v>17</v>
      </c>
      <c r="R13" s="10"/>
      <c r="S13" s="10" t="s">
        <v>17</v>
      </c>
      <c r="T13" s="10" t="s">
        <v>17</v>
      </c>
      <c r="U13" s="10" t="s">
        <v>17</v>
      </c>
      <c r="V13" s="10"/>
      <c r="W13" s="10" t="s">
        <v>17</v>
      </c>
      <c r="X13" s="10" t="s">
        <v>17</v>
      </c>
      <c r="Y13" s="10"/>
      <c r="Z13" s="10" t="s">
        <v>17</v>
      </c>
      <c r="AA13" s="10" t="s">
        <v>17</v>
      </c>
      <c r="AB13" s="10" t="s">
        <v>17</v>
      </c>
      <c r="AC13" s="10"/>
      <c r="AD13" s="10" t="s">
        <v>17</v>
      </c>
      <c r="AE13" s="10" t="s">
        <v>17</v>
      </c>
      <c r="AF13" s="10"/>
      <c r="AG13" s="10" t="s">
        <v>17</v>
      </c>
      <c r="AH13" s="10" t="s">
        <v>17</v>
      </c>
      <c r="AI13" s="10" t="s">
        <v>17</v>
      </c>
      <c r="AJ13" s="10" t="s">
        <v>17</v>
      </c>
      <c r="AL13" s="2">
        <f>COUNTIF(feb!$F13:$AJ13,"p")</f>
        <v>23</v>
      </c>
      <c r="AM13" s="2">
        <f>COUNTIF(feb!$F13:$AJ13,"a")</f>
        <v>0</v>
      </c>
      <c r="AN13" s="2">
        <f>COUNTIF(feb!$F13:$AJ13,"l")</f>
        <v>0</v>
      </c>
      <c r="AO13" s="2">
        <v>2</v>
      </c>
      <c r="AP13" s="2">
        <f t="shared" si="3"/>
        <v>0</v>
      </c>
      <c r="AQ13" s="2">
        <f t="shared" ca="1" si="2"/>
        <v>28</v>
      </c>
      <c r="AR13" s="2">
        <f t="shared" ca="1" si="4"/>
        <v>27</v>
      </c>
      <c r="AS13" s="2">
        <v>18000</v>
      </c>
      <c r="AT13" s="2">
        <f t="shared" si="5"/>
        <v>900</v>
      </c>
      <c r="AU13" s="3">
        <f t="shared" ca="1" si="6"/>
        <v>642.85714285714289</v>
      </c>
      <c r="AV13" s="3">
        <f t="shared" si="7"/>
        <v>2000</v>
      </c>
      <c r="AW13" s="2">
        <f t="shared" ca="1" si="8"/>
        <v>17357.142857142859</v>
      </c>
      <c r="AX13" s="3">
        <f t="shared" ca="1" si="9"/>
        <v>18457.142857142859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 t="s">
        <v>17</v>
      </c>
      <c r="G14" s="10" t="s">
        <v>17</v>
      </c>
      <c r="H14" s="10"/>
      <c r="I14" s="10" t="s">
        <v>17</v>
      </c>
      <c r="J14" s="10" t="s">
        <v>17</v>
      </c>
      <c r="K14" s="10"/>
      <c r="L14" s="10" t="s">
        <v>17</v>
      </c>
      <c r="M14" s="10" t="s">
        <v>17</v>
      </c>
      <c r="N14" s="10" t="s">
        <v>17</v>
      </c>
      <c r="O14" s="10"/>
      <c r="P14" s="10" t="s">
        <v>17</v>
      </c>
      <c r="Q14" s="10" t="s">
        <v>17</v>
      </c>
      <c r="R14" s="10"/>
      <c r="S14" s="10" t="s">
        <v>17</v>
      </c>
      <c r="T14" s="10" t="s">
        <v>17</v>
      </c>
      <c r="U14" s="10" t="s">
        <v>17</v>
      </c>
      <c r="V14" s="10"/>
      <c r="W14" s="10" t="s">
        <v>17</v>
      </c>
      <c r="X14" s="10" t="s">
        <v>17</v>
      </c>
      <c r="Y14" s="10"/>
      <c r="Z14" s="10" t="s">
        <v>17</v>
      </c>
      <c r="AA14" s="10" t="s">
        <v>17</v>
      </c>
      <c r="AB14" s="10" t="s">
        <v>17</v>
      </c>
      <c r="AC14" s="10"/>
      <c r="AD14" s="10" t="s">
        <v>17</v>
      </c>
      <c r="AE14" s="10" t="s">
        <v>17</v>
      </c>
      <c r="AF14" s="10"/>
      <c r="AG14" s="10" t="s">
        <v>17</v>
      </c>
      <c r="AH14" s="10" t="s">
        <v>17</v>
      </c>
      <c r="AI14" s="10" t="s">
        <v>17</v>
      </c>
      <c r="AJ14" s="10" t="s">
        <v>17</v>
      </c>
      <c r="AL14" s="2">
        <f>COUNTIF(feb!$F14:$AJ14,"p")</f>
        <v>23</v>
      </c>
      <c r="AM14" s="2">
        <f>COUNTIF(feb!$F14:$AJ14,"a")</f>
        <v>0</v>
      </c>
      <c r="AN14" s="2">
        <f>COUNTIF(feb!$F14:$AJ14,"l")</f>
        <v>0</v>
      </c>
      <c r="AO14" s="2">
        <v>2</v>
      </c>
      <c r="AP14" s="2">
        <f t="shared" si="3"/>
        <v>0</v>
      </c>
      <c r="AQ14" s="2">
        <f t="shared" ca="1" si="2"/>
        <v>28</v>
      </c>
      <c r="AR14" s="2">
        <f t="shared" ca="1" si="4"/>
        <v>27</v>
      </c>
      <c r="AS14" s="2">
        <v>19000</v>
      </c>
      <c r="AT14" s="2">
        <f t="shared" si="5"/>
        <v>950</v>
      </c>
      <c r="AU14" s="3">
        <f t="shared" ca="1" si="6"/>
        <v>678.57142857142856</v>
      </c>
      <c r="AV14" s="3">
        <f t="shared" si="7"/>
        <v>2000</v>
      </c>
      <c r="AW14" s="2">
        <f t="shared" ca="1" si="8"/>
        <v>18321.428571428572</v>
      </c>
      <c r="AX14" s="3">
        <f t="shared" ca="1" si="9"/>
        <v>19371.428571428572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 t="s">
        <v>17</v>
      </c>
      <c r="G15" s="10" t="s">
        <v>17</v>
      </c>
      <c r="H15" s="10"/>
      <c r="I15" s="10" t="s">
        <v>17</v>
      </c>
      <c r="J15" s="10" t="s">
        <v>17</v>
      </c>
      <c r="K15" s="10"/>
      <c r="L15" s="10" t="s">
        <v>17</v>
      </c>
      <c r="M15" s="10" t="s">
        <v>17</v>
      </c>
      <c r="N15" s="10" t="s">
        <v>17</v>
      </c>
      <c r="O15" s="10"/>
      <c r="P15" s="10" t="s">
        <v>17</v>
      </c>
      <c r="Q15" s="10" t="s">
        <v>17</v>
      </c>
      <c r="R15" s="10"/>
      <c r="S15" s="10" t="s">
        <v>17</v>
      </c>
      <c r="T15" s="10" t="s">
        <v>17</v>
      </c>
      <c r="U15" s="10" t="s">
        <v>17</v>
      </c>
      <c r="V15" s="10"/>
      <c r="W15" s="10" t="s">
        <v>17</v>
      </c>
      <c r="X15" s="10" t="s">
        <v>17</v>
      </c>
      <c r="Y15" s="10"/>
      <c r="Z15" s="10" t="s">
        <v>17</v>
      </c>
      <c r="AA15" s="10" t="s">
        <v>17</v>
      </c>
      <c r="AB15" s="10" t="s">
        <v>17</v>
      </c>
      <c r="AC15" s="10"/>
      <c r="AD15" s="10" t="s">
        <v>17</v>
      </c>
      <c r="AE15" s="10" t="s">
        <v>17</v>
      </c>
      <c r="AF15" s="10"/>
      <c r="AG15" s="10" t="s">
        <v>17</v>
      </c>
      <c r="AH15" s="10" t="s">
        <v>17</v>
      </c>
      <c r="AI15" s="10" t="s">
        <v>17</v>
      </c>
      <c r="AJ15" s="10" t="s">
        <v>17</v>
      </c>
      <c r="AL15" s="2">
        <f>COUNTIF(feb!$F15:$AJ15,"p")</f>
        <v>23</v>
      </c>
      <c r="AM15" s="2">
        <f>COUNTIF(feb!$F15:$AJ15,"a")</f>
        <v>0</v>
      </c>
      <c r="AN15" s="2">
        <f>COUNTIF(feb!$F15:$AJ15,"l")</f>
        <v>0</v>
      </c>
      <c r="AO15" s="2">
        <v>2</v>
      </c>
      <c r="AP15" s="2">
        <f t="shared" si="3"/>
        <v>0</v>
      </c>
      <c r="AQ15" s="2">
        <f t="shared" ca="1" si="2"/>
        <v>28</v>
      </c>
      <c r="AR15" s="2">
        <f t="shared" ca="1" si="4"/>
        <v>27</v>
      </c>
      <c r="AS15" s="2">
        <v>20000</v>
      </c>
      <c r="AT15" s="2">
        <f t="shared" si="5"/>
        <v>1000</v>
      </c>
      <c r="AU15" s="3">
        <f t="shared" ca="1" si="6"/>
        <v>714.28571428571433</v>
      </c>
      <c r="AV15" s="3">
        <f t="shared" si="7"/>
        <v>2000</v>
      </c>
      <c r="AW15" s="2">
        <f t="shared" ca="1" si="8"/>
        <v>19285.714285714286</v>
      </c>
      <c r="AX15" s="3">
        <f t="shared" ca="1" si="9"/>
        <v>20285.714285714286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 t="s">
        <v>17</v>
      </c>
      <c r="G16" s="10" t="s">
        <v>17</v>
      </c>
      <c r="H16" s="10"/>
      <c r="I16" s="10" t="s">
        <v>17</v>
      </c>
      <c r="J16" s="10" t="s">
        <v>17</v>
      </c>
      <c r="K16" s="10"/>
      <c r="L16" s="10" t="s">
        <v>17</v>
      </c>
      <c r="M16" s="10" t="s">
        <v>17</v>
      </c>
      <c r="N16" s="10" t="s">
        <v>17</v>
      </c>
      <c r="O16" s="10"/>
      <c r="P16" s="10" t="s">
        <v>17</v>
      </c>
      <c r="Q16" s="10" t="s">
        <v>17</v>
      </c>
      <c r="R16" s="10"/>
      <c r="S16" s="10" t="s">
        <v>17</v>
      </c>
      <c r="T16" s="10" t="s">
        <v>17</v>
      </c>
      <c r="U16" s="10" t="s">
        <v>17</v>
      </c>
      <c r="V16" s="10"/>
      <c r="W16" s="10" t="s">
        <v>17</v>
      </c>
      <c r="X16" s="10" t="s">
        <v>17</v>
      </c>
      <c r="Y16" s="10"/>
      <c r="Z16" s="10" t="s">
        <v>17</v>
      </c>
      <c r="AA16" s="10" t="s">
        <v>17</v>
      </c>
      <c r="AB16" s="10" t="s">
        <v>17</v>
      </c>
      <c r="AC16" s="10"/>
      <c r="AD16" s="10" t="s">
        <v>17</v>
      </c>
      <c r="AE16" s="10" t="s">
        <v>17</v>
      </c>
      <c r="AF16" s="10"/>
      <c r="AG16" s="10" t="s">
        <v>17</v>
      </c>
      <c r="AH16" s="10" t="s">
        <v>17</v>
      </c>
      <c r="AI16" s="10" t="s">
        <v>17</v>
      </c>
      <c r="AJ16" s="10" t="s">
        <v>17</v>
      </c>
      <c r="AL16" s="2">
        <f>COUNTIF(feb!$F16:$AJ16,"p")</f>
        <v>23</v>
      </c>
      <c r="AM16" s="2">
        <f>COUNTIF(feb!$F16:$AJ16,"a")</f>
        <v>0</v>
      </c>
      <c r="AN16" s="2">
        <f>COUNTIF(feb!$F16:$AJ16,"l")</f>
        <v>0</v>
      </c>
      <c r="AO16" s="2">
        <v>2</v>
      </c>
      <c r="AP16" s="2">
        <f t="shared" si="3"/>
        <v>0</v>
      </c>
      <c r="AQ16" s="2">
        <f t="shared" ca="1" si="2"/>
        <v>28</v>
      </c>
      <c r="AR16" s="2">
        <f t="shared" ca="1" si="4"/>
        <v>27</v>
      </c>
      <c r="AS16" s="2">
        <v>21000</v>
      </c>
      <c r="AT16" s="2">
        <f t="shared" si="5"/>
        <v>1050</v>
      </c>
      <c r="AU16" s="3">
        <f t="shared" ca="1" si="6"/>
        <v>750</v>
      </c>
      <c r="AV16" s="3">
        <f t="shared" si="7"/>
        <v>3000</v>
      </c>
      <c r="AW16" s="2">
        <f t="shared" ca="1" si="8"/>
        <v>20250</v>
      </c>
      <c r="AX16" s="3">
        <f t="shared" ca="1" si="9"/>
        <v>22200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 t="s">
        <v>17</v>
      </c>
      <c r="G17" s="10" t="s">
        <v>17</v>
      </c>
      <c r="H17" s="10"/>
      <c r="I17" s="10" t="s">
        <v>17</v>
      </c>
      <c r="J17" s="10" t="s">
        <v>17</v>
      </c>
      <c r="K17" s="10"/>
      <c r="L17" s="10" t="s">
        <v>17</v>
      </c>
      <c r="M17" s="10" t="s">
        <v>17</v>
      </c>
      <c r="N17" s="10" t="s">
        <v>17</v>
      </c>
      <c r="O17" s="10"/>
      <c r="P17" s="10" t="s">
        <v>17</v>
      </c>
      <c r="Q17" s="10" t="s">
        <v>17</v>
      </c>
      <c r="R17" s="10"/>
      <c r="S17" s="10" t="s">
        <v>17</v>
      </c>
      <c r="T17" s="10" t="s">
        <v>17</v>
      </c>
      <c r="U17" s="10" t="s">
        <v>17</v>
      </c>
      <c r="V17" s="10"/>
      <c r="W17" s="10" t="s">
        <v>17</v>
      </c>
      <c r="X17" s="10" t="s">
        <v>17</v>
      </c>
      <c r="Y17" s="10"/>
      <c r="Z17" s="10" t="s">
        <v>17</v>
      </c>
      <c r="AA17" s="10" t="s">
        <v>17</v>
      </c>
      <c r="AB17" s="10" t="s">
        <v>17</v>
      </c>
      <c r="AC17" s="10"/>
      <c r="AD17" s="10" t="s">
        <v>17</v>
      </c>
      <c r="AE17" s="10" t="s">
        <v>17</v>
      </c>
      <c r="AF17" s="10"/>
      <c r="AG17" s="10" t="s">
        <v>17</v>
      </c>
      <c r="AH17" s="10" t="s">
        <v>17</v>
      </c>
      <c r="AI17" s="10" t="s">
        <v>17</v>
      </c>
      <c r="AJ17" s="10" t="s">
        <v>17</v>
      </c>
      <c r="AL17" s="2">
        <f>COUNTIF(feb!$F17:$AJ17,"p")</f>
        <v>23</v>
      </c>
      <c r="AM17" s="2">
        <f>COUNTIF(feb!$F17:$AJ17,"a")</f>
        <v>0</v>
      </c>
      <c r="AN17" s="2">
        <f>COUNTIF(feb!$F17:$AJ17,"l")</f>
        <v>0</v>
      </c>
      <c r="AO17" s="2">
        <v>2</v>
      </c>
      <c r="AP17" s="2">
        <f t="shared" si="3"/>
        <v>0</v>
      </c>
      <c r="AQ17" s="2">
        <f t="shared" ca="1" si="2"/>
        <v>28</v>
      </c>
      <c r="AR17" s="2">
        <f t="shared" ca="1" si="4"/>
        <v>27</v>
      </c>
      <c r="AS17" s="2">
        <v>22000</v>
      </c>
      <c r="AT17" s="2">
        <f t="shared" si="5"/>
        <v>1100</v>
      </c>
      <c r="AU17" s="3">
        <f t="shared" ca="1" si="6"/>
        <v>785.71428571428567</v>
      </c>
      <c r="AV17" s="3">
        <f t="shared" si="7"/>
        <v>3000</v>
      </c>
      <c r="AW17" s="2">
        <f t="shared" ca="1" si="8"/>
        <v>21214.285714285714</v>
      </c>
      <c r="AX17" s="3">
        <f t="shared" ca="1" si="9"/>
        <v>23114.285714285714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 t="s">
        <v>17</v>
      </c>
      <c r="G18" s="10" t="s">
        <v>17</v>
      </c>
      <c r="H18" s="10"/>
      <c r="I18" s="10" t="s">
        <v>17</v>
      </c>
      <c r="J18" s="10" t="s">
        <v>17</v>
      </c>
      <c r="K18" s="10"/>
      <c r="L18" s="10" t="s">
        <v>17</v>
      </c>
      <c r="M18" s="10" t="s">
        <v>17</v>
      </c>
      <c r="N18" s="10" t="s">
        <v>17</v>
      </c>
      <c r="O18" s="10"/>
      <c r="P18" s="10" t="s">
        <v>17</v>
      </c>
      <c r="Q18" s="10" t="s">
        <v>17</v>
      </c>
      <c r="R18" s="10"/>
      <c r="S18" s="10" t="s">
        <v>17</v>
      </c>
      <c r="T18" s="10" t="s">
        <v>17</v>
      </c>
      <c r="U18" s="10" t="s">
        <v>17</v>
      </c>
      <c r="V18" s="10"/>
      <c r="W18" s="10" t="s">
        <v>17</v>
      </c>
      <c r="X18" s="10" t="s">
        <v>17</v>
      </c>
      <c r="Y18" s="10"/>
      <c r="Z18" s="10" t="s">
        <v>17</v>
      </c>
      <c r="AA18" s="10" t="s">
        <v>17</v>
      </c>
      <c r="AB18" s="10" t="s">
        <v>17</v>
      </c>
      <c r="AC18" s="10"/>
      <c r="AD18" s="10" t="s">
        <v>17</v>
      </c>
      <c r="AE18" s="10" t="s">
        <v>17</v>
      </c>
      <c r="AF18" s="10"/>
      <c r="AG18" s="10" t="s">
        <v>17</v>
      </c>
      <c r="AH18" s="10" t="s">
        <v>17</v>
      </c>
      <c r="AI18" s="10" t="s">
        <v>17</v>
      </c>
      <c r="AJ18" s="10" t="s">
        <v>17</v>
      </c>
      <c r="AL18" s="2">
        <f>COUNTIF(feb!$F18:$AJ18,"p")</f>
        <v>23</v>
      </c>
      <c r="AM18" s="2">
        <f>COUNTIF(feb!$F18:$AJ18,"a")</f>
        <v>0</v>
      </c>
      <c r="AN18" s="2">
        <f>COUNTIF(feb!$F18:$AJ18,"l")</f>
        <v>0</v>
      </c>
      <c r="AO18" s="2">
        <v>2</v>
      </c>
      <c r="AP18" s="2">
        <f t="shared" si="3"/>
        <v>0</v>
      </c>
      <c r="AQ18" s="2">
        <f t="shared" ca="1" si="2"/>
        <v>28</v>
      </c>
      <c r="AR18" s="2">
        <f t="shared" ca="1" si="4"/>
        <v>27</v>
      </c>
      <c r="AS18" s="2">
        <v>23000</v>
      </c>
      <c r="AT18" s="2">
        <f t="shared" si="5"/>
        <v>1150</v>
      </c>
      <c r="AU18" s="3">
        <f t="shared" ca="1" si="6"/>
        <v>821.42857142857144</v>
      </c>
      <c r="AV18" s="3">
        <f t="shared" si="7"/>
        <v>3000</v>
      </c>
      <c r="AW18" s="2">
        <f t="shared" ca="1" si="8"/>
        <v>22178.571428571428</v>
      </c>
      <c r="AX18" s="3">
        <f t="shared" ca="1" si="9"/>
        <v>24028.571428571428</v>
      </c>
    </row>
    <row r="19" spans="2:50" x14ac:dyDescent="0.25">
      <c r="B19" s="11" t="s">
        <v>27</v>
      </c>
      <c r="C19" s="1" t="s">
        <v>46</v>
      </c>
      <c r="D19" s="29">
        <v>43475</v>
      </c>
      <c r="E19" s="1" t="s">
        <v>14</v>
      </c>
      <c r="F19" s="10" t="s">
        <v>17</v>
      </c>
      <c r="G19" s="10" t="s">
        <v>17</v>
      </c>
      <c r="H19" s="10"/>
      <c r="I19" s="10" t="s">
        <v>17</v>
      </c>
      <c r="J19" s="10" t="s">
        <v>17</v>
      </c>
      <c r="K19" s="10"/>
      <c r="L19" s="10" t="s">
        <v>17</v>
      </c>
      <c r="M19" s="10" t="s">
        <v>17</v>
      </c>
      <c r="N19" s="10" t="s">
        <v>17</v>
      </c>
      <c r="O19" s="10"/>
      <c r="P19" s="10" t="s">
        <v>17</v>
      </c>
      <c r="Q19" s="10" t="s">
        <v>17</v>
      </c>
      <c r="R19" s="10"/>
      <c r="S19" s="10" t="s">
        <v>17</v>
      </c>
      <c r="T19" s="10" t="s">
        <v>17</v>
      </c>
      <c r="U19" s="10" t="s">
        <v>17</v>
      </c>
      <c r="V19" s="10"/>
      <c r="W19" s="10" t="s">
        <v>17</v>
      </c>
      <c r="X19" s="10" t="s">
        <v>17</v>
      </c>
      <c r="Y19" s="10"/>
      <c r="Z19" s="10" t="s">
        <v>17</v>
      </c>
      <c r="AA19" s="10" t="s">
        <v>17</v>
      </c>
      <c r="AB19" s="10" t="s">
        <v>17</v>
      </c>
      <c r="AC19" s="10"/>
      <c r="AD19" s="10" t="s">
        <v>17</v>
      </c>
      <c r="AE19" s="10" t="s">
        <v>17</v>
      </c>
      <c r="AF19" s="10"/>
      <c r="AG19" s="10" t="s">
        <v>17</v>
      </c>
      <c r="AH19" s="10" t="s">
        <v>17</v>
      </c>
      <c r="AI19" s="10" t="s">
        <v>17</v>
      </c>
      <c r="AJ19" s="10" t="s">
        <v>17</v>
      </c>
      <c r="AL19" s="2">
        <f>COUNTIF(feb!$F19:$AJ19,"p")</f>
        <v>23</v>
      </c>
      <c r="AM19" s="2">
        <f>COUNTIF(feb!$F19:$AJ19,"a")</f>
        <v>0</v>
      </c>
      <c r="AN19" s="2">
        <f>COUNTIF(feb!$F19:$AJ19,"l")</f>
        <v>0</v>
      </c>
      <c r="AO19" s="2">
        <v>2</v>
      </c>
      <c r="AP19" s="2">
        <f t="shared" si="3"/>
        <v>0</v>
      </c>
      <c r="AQ19" s="2">
        <f t="shared" ca="1" si="2"/>
        <v>28</v>
      </c>
      <c r="AR19" s="2">
        <f t="shared" ca="1" si="4"/>
        <v>27</v>
      </c>
      <c r="AS19" s="2">
        <v>24000</v>
      </c>
      <c r="AT19" s="2">
        <f t="shared" si="5"/>
        <v>1200</v>
      </c>
      <c r="AU19" s="3">
        <f t="shared" ca="1" si="6"/>
        <v>857.14285714285711</v>
      </c>
      <c r="AV19" s="3">
        <f t="shared" si="7"/>
        <v>3000</v>
      </c>
      <c r="AW19" s="2">
        <f t="shared" ca="1" si="8"/>
        <v>23142.857142857141</v>
      </c>
      <c r="AX19" s="3">
        <f t="shared" ca="1" si="9"/>
        <v>24942.857142857141</v>
      </c>
    </row>
    <row r="20" spans="2:50" x14ac:dyDescent="0.25">
      <c r="B20" s="11" t="s">
        <v>28</v>
      </c>
      <c r="C20" s="19" t="s">
        <v>47</v>
      </c>
      <c r="D20" s="29">
        <v>43476</v>
      </c>
      <c r="E20" s="1" t="s">
        <v>16</v>
      </c>
      <c r="F20" s="10" t="s">
        <v>17</v>
      </c>
      <c r="G20" s="10" t="s">
        <v>17</v>
      </c>
      <c r="H20" s="10"/>
      <c r="I20" s="10" t="s">
        <v>17</v>
      </c>
      <c r="J20" s="10" t="s">
        <v>17</v>
      </c>
      <c r="K20" s="10"/>
      <c r="L20" s="10" t="s">
        <v>17</v>
      </c>
      <c r="M20" s="10" t="s">
        <v>17</v>
      </c>
      <c r="N20" s="10" t="s">
        <v>17</v>
      </c>
      <c r="O20" s="10"/>
      <c r="P20" s="10" t="s">
        <v>17</v>
      </c>
      <c r="Q20" s="10" t="s">
        <v>17</v>
      </c>
      <c r="R20" s="10"/>
      <c r="S20" s="10" t="s">
        <v>17</v>
      </c>
      <c r="T20" s="10" t="s">
        <v>17</v>
      </c>
      <c r="U20" s="10" t="s">
        <v>17</v>
      </c>
      <c r="V20" s="10"/>
      <c r="W20" s="10" t="s">
        <v>17</v>
      </c>
      <c r="X20" s="10" t="s">
        <v>17</v>
      </c>
      <c r="Y20" s="10"/>
      <c r="Z20" s="10" t="s">
        <v>17</v>
      </c>
      <c r="AA20" s="10" t="s">
        <v>17</v>
      </c>
      <c r="AB20" s="10" t="s">
        <v>17</v>
      </c>
      <c r="AC20" s="10"/>
      <c r="AD20" s="10" t="s">
        <v>17</v>
      </c>
      <c r="AE20" s="10" t="s">
        <v>17</v>
      </c>
      <c r="AF20" s="10"/>
      <c r="AG20" s="10" t="s">
        <v>17</v>
      </c>
      <c r="AH20" s="10" t="s">
        <v>17</v>
      </c>
      <c r="AI20" s="10" t="s">
        <v>17</v>
      </c>
      <c r="AJ20" s="10" t="s">
        <v>17</v>
      </c>
      <c r="AL20" s="2">
        <f>COUNTIF(feb!$F20:$AJ20,"p")</f>
        <v>23</v>
      </c>
      <c r="AM20" s="2">
        <f>COUNTIF(feb!$F20:$AJ20,"a")</f>
        <v>0</v>
      </c>
      <c r="AN20" s="2">
        <f>COUNTIF(feb!$F20:$AJ20,"l")</f>
        <v>0</v>
      </c>
      <c r="AO20" s="2">
        <v>2</v>
      </c>
      <c r="AP20" s="2">
        <f t="shared" si="3"/>
        <v>0</v>
      </c>
      <c r="AQ20" s="2">
        <f t="shared" ca="1" si="2"/>
        <v>28</v>
      </c>
      <c r="AR20" s="2">
        <f t="shared" ca="1" si="4"/>
        <v>27</v>
      </c>
      <c r="AS20" s="2">
        <v>25000</v>
      </c>
      <c r="AT20" s="2">
        <f t="shared" si="5"/>
        <v>1250</v>
      </c>
      <c r="AU20" s="3">
        <f t="shared" ca="1" si="6"/>
        <v>892.85714285714289</v>
      </c>
      <c r="AV20" s="3">
        <f t="shared" si="7"/>
        <v>3000</v>
      </c>
      <c r="AW20" s="2">
        <f t="shared" ca="1" si="8"/>
        <v>24107.142857142859</v>
      </c>
      <c r="AX20" s="3">
        <f t="shared" ca="1" si="9"/>
        <v>25857.142857142859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COUNTIF(feb!$F21:$AJ21,"p")</f>
        <v>0</v>
      </c>
      <c r="AM21" s="2">
        <f>COUNTIF(feb!$F21:$AJ21,"a")</f>
        <v>0</v>
      </c>
      <c r="AN21" s="2">
        <f>COUNTIF(feb!$F21:$AJ21,"l")</f>
        <v>0</v>
      </c>
      <c r="AO21" s="2">
        <v>2</v>
      </c>
      <c r="AP21" s="2">
        <f t="shared" si="3"/>
        <v>0</v>
      </c>
      <c r="AQ21" s="2">
        <f t="shared" ca="1" si="2"/>
        <v>28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928.57142857142856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COUNTIF(feb!$F22:$AJ22,"p")</f>
        <v>0</v>
      </c>
      <c r="AM22" s="2">
        <f>COUNTIF(feb!$F22:$AJ22,"a")</f>
        <v>0</v>
      </c>
      <c r="AN22" s="2">
        <f>COUNTIF(feb!$F22:$AJ22,"l")</f>
        <v>0</v>
      </c>
      <c r="AO22" s="2">
        <v>2</v>
      </c>
      <c r="AP22" s="2">
        <f t="shared" si="3"/>
        <v>0</v>
      </c>
      <c r="AQ22" s="2">
        <f t="shared" ca="1" si="2"/>
        <v>28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964.28571428571433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COUNTIF(feb!$F23:$AJ23,"p")</f>
        <v>0</v>
      </c>
      <c r="AM23" s="2">
        <f>COUNTIF(feb!$F23:$AJ23,"a")</f>
        <v>0</v>
      </c>
      <c r="AN23" s="2">
        <f>COUNTIF(feb!$F23:$AJ23,"l")</f>
        <v>0</v>
      </c>
      <c r="AO23" s="2">
        <v>2</v>
      </c>
      <c r="AP23" s="2">
        <f t="shared" si="3"/>
        <v>0</v>
      </c>
      <c r="AQ23" s="2">
        <f t="shared" ca="1" si="2"/>
        <v>28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1000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x14ac:dyDescent="0.25">
      <c r="B24" s="11" t="s">
        <v>55</v>
      </c>
      <c r="C24" s="1" t="s">
        <v>56</v>
      </c>
      <c r="D24" s="29">
        <v>43480</v>
      </c>
      <c r="E24" s="1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COUNTIF(feb!$F24:$AJ24,"p")</f>
        <v>0</v>
      </c>
      <c r="AM24" s="2">
        <f>COUNTIF(feb!$F24:$AJ24,"a")</f>
        <v>0</v>
      </c>
      <c r="AN24" s="2">
        <f>COUNTIF(feb!$F24:$AJ24,"l")</f>
        <v>0</v>
      </c>
      <c r="AO24" s="2">
        <v>2</v>
      </c>
      <c r="AP24" s="2">
        <f t="shared" si="3"/>
        <v>0</v>
      </c>
      <c r="AQ24" s="2">
        <f t="shared" ca="1" si="2"/>
        <v>28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1035.7142857142858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10" priority="1">
      <formula>F$8="sun"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1248-D59F-4F28-8A47-77BFC914F2B3}">
  <sheetPr codeName="Sheet4"/>
  <dimension ref="B2:AX24"/>
  <sheetViews>
    <sheetView showGridLines="0" workbookViewId="0"/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mar</v>
      </c>
      <c r="G6" s="49"/>
      <c r="K6" s="45">
        <f ca="1">DATEVALUE("1"&amp;F6)</f>
        <v>43525</v>
      </c>
      <c r="L6" s="45"/>
      <c r="M6" s="45"/>
      <c r="N6" s="45"/>
      <c r="O6" s="46"/>
      <c r="P6" s="7" t="s">
        <v>29</v>
      </c>
      <c r="Q6" s="47">
        <f ca="1">EOMONTH(K6,0)</f>
        <v>43555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Fri</v>
      </c>
      <c r="G8" s="5" t="str">
        <f t="shared" ref="G8:AJ8" ca="1" si="0">TEXT(G9,"ddd")</f>
        <v>Sat</v>
      </c>
      <c r="H8" s="5" t="str">
        <f ca="1">TEXT(H9,"ddd")</f>
        <v>Sun</v>
      </c>
      <c r="I8" s="5" t="str">
        <f t="shared" ca="1" si="0"/>
        <v>Mon</v>
      </c>
      <c r="J8" s="5" t="str">
        <f t="shared" ca="1" si="0"/>
        <v>Tue</v>
      </c>
      <c r="K8" s="5" t="str">
        <f t="shared" ca="1" si="0"/>
        <v>Wed</v>
      </c>
      <c r="L8" s="5" t="str">
        <f t="shared" ca="1" si="0"/>
        <v>Thu</v>
      </c>
      <c r="M8" s="5" t="str">
        <f t="shared" ca="1" si="0"/>
        <v>Fri</v>
      </c>
      <c r="N8" s="5" t="str">
        <f t="shared" ca="1" si="0"/>
        <v>Sat</v>
      </c>
      <c r="O8" s="5" t="str">
        <f t="shared" ca="1" si="0"/>
        <v>Sun</v>
      </c>
      <c r="P8" s="5" t="str">
        <f t="shared" ca="1" si="0"/>
        <v>Mon</v>
      </c>
      <c r="Q8" s="5" t="str">
        <f t="shared" ca="1" si="0"/>
        <v>Tue</v>
      </c>
      <c r="R8" s="5" t="str">
        <f t="shared" ca="1" si="0"/>
        <v>Wed</v>
      </c>
      <c r="S8" s="5" t="str">
        <f t="shared" ca="1" si="0"/>
        <v>Thu</v>
      </c>
      <c r="T8" s="5" t="str">
        <f t="shared" ca="1" si="0"/>
        <v>Fri</v>
      </c>
      <c r="U8" s="5" t="str">
        <f t="shared" ca="1" si="0"/>
        <v>Sat</v>
      </c>
      <c r="V8" s="5" t="str">
        <f t="shared" ca="1" si="0"/>
        <v>Sun</v>
      </c>
      <c r="W8" s="5" t="str">
        <f t="shared" ca="1" si="0"/>
        <v>Mon</v>
      </c>
      <c r="X8" s="5" t="str">
        <f t="shared" ca="1" si="0"/>
        <v>Tue</v>
      </c>
      <c r="Y8" s="5" t="str">
        <f t="shared" ca="1" si="0"/>
        <v>Wed</v>
      </c>
      <c r="Z8" s="5" t="str">
        <f t="shared" ca="1" si="0"/>
        <v>Thu</v>
      </c>
      <c r="AA8" s="5" t="str">
        <f t="shared" ca="1" si="0"/>
        <v>Fri</v>
      </c>
      <c r="AB8" s="5" t="str">
        <f t="shared" ca="1" si="0"/>
        <v>Sat</v>
      </c>
      <c r="AC8" s="5" t="str">
        <f t="shared" ca="1" si="0"/>
        <v>Sun</v>
      </c>
      <c r="AD8" s="5" t="str">
        <f t="shared" ca="1" si="0"/>
        <v>Mon</v>
      </c>
      <c r="AE8" s="5" t="str">
        <f t="shared" ca="1" si="0"/>
        <v>Tue</v>
      </c>
      <c r="AF8" s="5" t="str">
        <f t="shared" ca="1" si="0"/>
        <v>Wed</v>
      </c>
      <c r="AG8" s="5" t="str">
        <f t="shared" ca="1" si="0"/>
        <v>Thu</v>
      </c>
      <c r="AH8" s="5" t="str">
        <f t="shared" ca="1" si="0"/>
        <v>Fri</v>
      </c>
      <c r="AI8" s="5" t="str">
        <f t="shared" ca="1" si="0"/>
        <v>Sat</v>
      </c>
      <c r="AJ8" s="5" t="str">
        <f t="shared" ca="1" si="0"/>
        <v>Sun</v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43525</v>
      </c>
      <c r="G9" s="6">
        <f t="shared" ref="G9:AJ9" ca="1" si="1">IF(F9&lt;$Q$6,F9+1,"")</f>
        <v>43526</v>
      </c>
      <c r="H9" s="6">
        <f t="shared" ca="1" si="1"/>
        <v>43527</v>
      </c>
      <c r="I9" s="6">
        <f t="shared" ca="1" si="1"/>
        <v>43528</v>
      </c>
      <c r="J9" s="6">
        <f t="shared" ca="1" si="1"/>
        <v>43529</v>
      </c>
      <c r="K9" s="6">
        <f t="shared" ca="1" si="1"/>
        <v>43530</v>
      </c>
      <c r="L9" s="6">
        <f t="shared" ca="1" si="1"/>
        <v>43531</v>
      </c>
      <c r="M9" s="6">
        <f t="shared" ca="1" si="1"/>
        <v>43532</v>
      </c>
      <c r="N9" s="6">
        <f t="shared" ca="1" si="1"/>
        <v>43533</v>
      </c>
      <c r="O9" s="6">
        <f t="shared" ca="1" si="1"/>
        <v>43534</v>
      </c>
      <c r="P9" s="6">
        <f t="shared" ca="1" si="1"/>
        <v>43535</v>
      </c>
      <c r="Q9" s="6">
        <f t="shared" ca="1" si="1"/>
        <v>43536</v>
      </c>
      <c r="R9" s="6">
        <f t="shared" ca="1" si="1"/>
        <v>43537</v>
      </c>
      <c r="S9" s="6">
        <f t="shared" ca="1" si="1"/>
        <v>43538</v>
      </c>
      <c r="T9" s="6">
        <f t="shared" ca="1" si="1"/>
        <v>43539</v>
      </c>
      <c r="U9" s="6">
        <f t="shared" ca="1" si="1"/>
        <v>43540</v>
      </c>
      <c r="V9" s="6">
        <f t="shared" ca="1" si="1"/>
        <v>43541</v>
      </c>
      <c r="W9" s="6">
        <f t="shared" ca="1" si="1"/>
        <v>43542</v>
      </c>
      <c r="X9" s="6">
        <f t="shared" ca="1" si="1"/>
        <v>43543</v>
      </c>
      <c r="Y9" s="6">
        <f t="shared" ca="1" si="1"/>
        <v>43544</v>
      </c>
      <c r="Z9" s="6">
        <f t="shared" ca="1" si="1"/>
        <v>43545</v>
      </c>
      <c r="AA9" s="6">
        <f t="shared" ca="1" si="1"/>
        <v>43546</v>
      </c>
      <c r="AB9" s="6">
        <f t="shared" ca="1" si="1"/>
        <v>43547</v>
      </c>
      <c r="AC9" s="6">
        <f t="shared" ca="1" si="1"/>
        <v>43548</v>
      </c>
      <c r="AD9" s="6">
        <f t="shared" ca="1" si="1"/>
        <v>43549</v>
      </c>
      <c r="AE9" s="6">
        <f t="shared" ca="1" si="1"/>
        <v>43550</v>
      </c>
      <c r="AF9" s="6">
        <f t="shared" ca="1" si="1"/>
        <v>43551</v>
      </c>
      <c r="AG9" s="6">
        <f t="shared" ca="1" si="1"/>
        <v>43552</v>
      </c>
      <c r="AH9" s="6">
        <f t="shared" ca="1" si="1"/>
        <v>43553</v>
      </c>
      <c r="AI9" s="6">
        <f t="shared" ca="1" si="1"/>
        <v>43554</v>
      </c>
      <c r="AJ9" s="6">
        <f t="shared" ca="1" si="1"/>
        <v>43555</v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28" t="s">
        <v>13</v>
      </c>
      <c r="C10" s="19" t="s">
        <v>37</v>
      </c>
      <c r="D10" s="29">
        <v>43466</v>
      </c>
      <c r="E10" s="20" t="s">
        <v>14</v>
      </c>
      <c r="F10" s="10" t="s">
        <v>17</v>
      </c>
      <c r="G10" s="10" t="s">
        <v>17</v>
      </c>
      <c r="H10" s="10"/>
      <c r="I10" s="10" t="s">
        <v>17</v>
      </c>
      <c r="J10" s="10" t="s">
        <v>17</v>
      </c>
      <c r="K10" s="10"/>
      <c r="L10" s="10" t="s">
        <v>17</v>
      </c>
      <c r="M10" s="10" t="s">
        <v>17</v>
      </c>
      <c r="N10" s="10" t="s">
        <v>17</v>
      </c>
      <c r="O10" s="10"/>
      <c r="P10" s="10" t="s">
        <v>17</v>
      </c>
      <c r="Q10" s="10" t="s">
        <v>17</v>
      </c>
      <c r="R10" s="10"/>
      <c r="S10" s="10" t="s">
        <v>17</v>
      </c>
      <c r="T10" s="10" t="s">
        <v>20</v>
      </c>
      <c r="U10" s="10" t="s">
        <v>20</v>
      </c>
      <c r="V10" s="10"/>
      <c r="W10" s="10" t="s">
        <v>17</v>
      </c>
      <c r="X10" s="10" t="s">
        <v>17</v>
      </c>
      <c r="Y10" s="10"/>
      <c r="Z10" s="10" t="s">
        <v>17</v>
      </c>
      <c r="AA10" s="10" t="s">
        <v>17</v>
      </c>
      <c r="AB10" s="10" t="s">
        <v>17</v>
      </c>
      <c r="AC10" s="10"/>
      <c r="AD10" s="10" t="s">
        <v>17</v>
      </c>
      <c r="AE10" s="10" t="s">
        <v>17</v>
      </c>
      <c r="AF10" s="10"/>
      <c r="AG10" s="10" t="s">
        <v>17</v>
      </c>
      <c r="AH10" s="10" t="s">
        <v>17</v>
      </c>
      <c r="AI10" s="10" t="s">
        <v>17</v>
      </c>
      <c r="AJ10" s="10" t="s">
        <v>17</v>
      </c>
      <c r="AL10" s="2">
        <f>COUNTIF(mar!$F10:$AJ10,"p")</f>
        <v>21</v>
      </c>
      <c r="AM10" s="2">
        <f>COUNTIF(mar!$F10:$AJ10,"a")</f>
        <v>2</v>
      </c>
      <c r="AN10" s="2">
        <f>COUNTIF(mar!$F10:$AJ10,"l")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31</v>
      </c>
      <c r="AR10" s="2">
        <f ca="1">IF(AL10=0,0,COUNTIF($F$8:$AJ$8,"sun")+AL10)</f>
        <v>26</v>
      </c>
      <c r="AS10" s="2">
        <v>15000</v>
      </c>
      <c r="AT10" s="2">
        <f>AS10*5%</f>
        <v>750</v>
      </c>
      <c r="AU10" s="3">
        <f ca="1">AS10/AQ10</f>
        <v>483.87096774193549</v>
      </c>
      <c r="AV10" s="3">
        <f>IF(AS10&gt;20000,3000,2000)</f>
        <v>2000</v>
      </c>
      <c r="AW10" s="2">
        <f ca="1">AU10*AR10</f>
        <v>12580.645161290322</v>
      </c>
      <c r="AX10" s="3">
        <f ca="1">IF(AL10=0,0,AW10+AV10-AT10)</f>
        <v>13830.645161290322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 t="s">
        <v>17</v>
      </c>
      <c r="G11" s="10" t="s">
        <v>17</v>
      </c>
      <c r="H11" s="10"/>
      <c r="I11" s="10" t="s">
        <v>17</v>
      </c>
      <c r="J11" s="10" t="s">
        <v>17</v>
      </c>
      <c r="K11" s="10"/>
      <c r="L11" s="10" t="s">
        <v>17</v>
      </c>
      <c r="M11" s="10" t="s">
        <v>17</v>
      </c>
      <c r="N11" s="10" t="s">
        <v>17</v>
      </c>
      <c r="O11" s="10"/>
      <c r="P11" s="10" t="s">
        <v>17</v>
      </c>
      <c r="Q11" s="10" t="s">
        <v>17</v>
      </c>
      <c r="R11" s="10"/>
      <c r="S11" s="10" t="s">
        <v>17</v>
      </c>
      <c r="T11" s="10" t="s">
        <v>17</v>
      </c>
      <c r="U11" s="10" t="s">
        <v>17</v>
      </c>
      <c r="V11" s="10"/>
      <c r="W11" s="10" t="s">
        <v>17</v>
      </c>
      <c r="X11" s="10" t="s">
        <v>17</v>
      </c>
      <c r="Y11" s="10"/>
      <c r="Z11" s="10" t="s">
        <v>17</v>
      </c>
      <c r="AA11" s="10" t="s">
        <v>17</v>
      </c>
      <c r="AB11" s="10" t="s">
        <v>17</v>
      </c>
      <c r="AC11" s="10"/>
      <c r="AD11" s="10" t="s">
        <v>17</v>
      </c>
      <c r="AE11" s="10" t="s">
        <v>17</v>
      </c>
      <c r="AF11" s="10"/>
      <c r="AG11" s="10" t="s">
        <v>17</v>
      </c>
      <c r="AH11" s="10" t="s">
        <v>17</v>
      </c>
      <c r="AI11" s="10" t="s">
        <v>17</v>
      </c>
      <c r="AJ11" s="10" t="s">
        <v>17</v>
      </c>
      <c r="AL11" s="2">
        <f>COUNTIF(mar!$F11:$AJ11,"p")</f>
        <v>23</v>
      </c>
      <c r="AM11" s="2">
        <f>COUNTIF(mar!$F11:$AJ11,"a")</f>
        <v>0</v>
      </c>
      <c r="AN11" s="2">
        <f>COUNTIF(mar!$F11:$AJ11,"l")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31</v>
      </c>
      <c r="AR11" s="2">
        <f t="shared" ref="AR11:AR24" ca="1" si="4">IF(AL11=0,0,COUNTIF($F$8:$AJ$8,"sun")+AL11)</f>
        <v>28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516.12903225806451</v>
      </c>
      <c r="AV11" s="3">
        <f t="shared" ref="AV11:AV24" si="7">IF(AS11&gt;20000,3000,2000)</f>
        <v>2000</v>
      </c>
      <c r="AW11" s="2">
        <f t="shared" ref="AW11:AW24" ca="1" si="8">AU11*AR11</f>
        <v>14451.612903225807</v>
      </c>
      <c r="AX11" s="3">
        <f t="shared" ref="AX11:AX24" ca="1" si="9">IF(AL11=0,0,AW11+AV11-AT11)</f>
        <v>15651.612903225807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 t="s">
        <v>17</v>
      </c>
      <c r="G12" s="10" t="s">
        <v>17</v>
      </c>
      <c r="H12" s="10"/>
      <c r="I12" s="10" t="s">
        <v>17</v>
      </c>
      <c r="J12" s="10" t="s">
        <v>17</v>
      </c>
      <c r="K12" s="10"/>
      <c r="L12" s="10" t="s">
        <v>17</v>
      </c>
      <c r="M12" s="10" t="s">
        <v>17</v>
      </c>
      <c r="N12" s="10" t="s">
        <v>17</v>
      </c>
      <c r="O12" s="10"/>
      <c r="P12" s="10" t="s">
        <v>17</v>
      </c>
      <c r="Q12" s="10" t="s">
        <v>17</v>
      </c>
      <c r="R12" s="10"/>
      <c r="S12" s="10" t="s">
        <v>17</v>
      </c>
      <c r="T12" s="10" t="s">
        <v>17</v>
      </c>
      <c r="U12" s="10" t="s">
        <v>17</v>
      </c>
      <c r="V12" s="10"/>
      <c r="W12" s="10" t="s">
        <v>17</v>
      </c>
      <c r="X12" s="10" t="s">
        <v>17</v>
      </c>
      <c r="Y12" s="10"/>
      <c r="Z12" s="10" t="s">
        <v>17</v>
      </c>
      <c r="AA12" s="10" t="s">
        <v>17</v>
      </c>
      <c r="AB12" s="10" t="s">
        <v>17</v>
      </c>
      <c r="AC12" s="10"/>
      <c r="AD12" s="10" t="s">
        <v>17</v>
      </c>
      <c r="AE12" s="10" t="s">
        <v>17</v>
      </c>
      <c r="AF12" s="10"/>
      <c r="AG12" s="10" t="s">
        <v>17</v>
      </c>
      <c r="AH12" s="10" t="s">
        <v>17</v>
      </c>
      <c r="AI12" s="10" t="s">
        <v>17</v>
      </c>
      <c r="AJ12" s="10" t="s">
        <v>17</v>
      </c>
      <c r="AL12" s="2">
        <f>COUNTIF(mar!$F12:$AJ12,"p")</f>
        <v>23</v>
      </c>
      <c r="AM12" s="2">
        <f>COUNTIF(mar!$F12:$AJ12,"a")</f>
        <v>0</v>
      </c>
      <c r="AN12" s="2">
        <f>COUNTIF(mar!$F12:$AJ12,"l")</f>
        <v>0</v>
      </c>
      <c r="AO12" s="2">
        <v>2</v>
      </c>
      <c r="AP12" s="2">
        <f t="shared" si="3"/>
        <v>0</v>
      </c>
      <c r="AQ12" s="2">
        <f t="shared" ca="1" si="2"/>
        <v>31</v>
      </c>
      <c r="AR12" s="2">
        <f t="shared" ca="1" si="4"/>
        <v>28</v>
      </c>
      <c r="AS12" s="2">
        <v>17000</v>
      </c>
      <c r="AT12" s="2">
        <f t="shared" si="5"/>
        <v>850</v>
      </c>
      <c r="AU12" s="3">
        <f t="shared" ca="1" si="6"/>
        <v>548.38709677419354</v>
      </c>
      <c r="AV12" s="3">
        <f t="shared" si="7"/>
        <v>2000</v>
      </c>
      <c r="AW12" s="2">
        <f t="shared" ca="1" si="8"/>
        <v>15354.838709677419</v>
      </c>
      <c r="AX12" s="3">
        <f t="shared" ca="1" si="9"/>
        <v>16504.838709677417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 t="s">
        <v>17</v>
      </c>
      <c r="G13" s="10" t="s">
        <v>17</v>
      </c>
      <c r="H13" s="10"/>
      <c r="I13" s="10" t="s">
        <v>17</v>
      </c>
      <c r="J13" s="10" t="s">
        <v>17</v>
      </c>
      <c r="K13" s="10"/>
      <c r="L13" s="10" t="s">
        <v>17</v>
      </c>
      <c r="M13" s="10" t="s">
        <v>17</v>
      </c>
      <c r="N13" s="10" t="s">
        <v>17</v>
      </c>
      <c r="O13" s="10"/>
      <c r="P13" s="10" t="s">
        <v>17</v>
      </c>
      <c r="Q13" s="10" t="s">
        <v>17</v>
      </c>
      <c r="R13" s="10"/>
      <c r="S13" s="10" t="s">
        <v>17</v>
      </c>
      <c r="T13" s="10" t="s">
        <v>17</v>
      </c>
      <c r="U13" s="10" t="s">
        <v>17</v>
      </c>
      <c r="V13" s="10"/>
      <c r="W13" s="10" t="s">
        <v>17</v>
      </c>
      <c r="X13" s="10" t="s">
        <v>17</v>
      </c>
      <c r="Y13" s="10"/>
      <c r="Z13" s="10" t="s">
        <v>17</v>
      </c>
      <c r="AA13" s="10" t="s">
        <v>17</v>
      </c>
      <c r="AB13" s="10" t="s">
        <v>17</v>
      </c>
      <c r="AC13" s="10"/>
      <c r="AD13" s="10" t="s">
        <v>17</v>
      </c>
      <c r="AE13" s="10" t="s">
        <v>17</v>
      </c>
      <c r="AF13" s="10"/>
      <c r="AG13" s="10" t="s">
        <v>17</v>
      </c>
      <c r="AH13" s="10" t="s">
        <v>17</v>
      </c>
      <c r="AI13" s="10" t="s">
        <v>17</v>
      </c>
      <c r="AJ13" s="10" t="s">
        <v>17</v>
      </c>
      <c r="AL13" s="2">
        <f>COUNTIF(mar!$F13:$AJ13,"p")</f>
        <v>23</v>
      </c>
      <c r="AM13" s="2">
        <f>COUNTIF(mar!$F13:$AJ13,"a")</f>
        <v>0</v>
      </c>
      <c r="AN13" s="2">
        <f>COUNTIF(mar!$F13:$AJ13,"l")</f>
        <v>0</v>
      </c>
      <c r="AO13" s="2">
        <v>2</v>
      </c>
      <c r="AP13" s="2">
        <f t="shared" si="3"/>
        <v>0</v>
      </c>
      <c r="AQ13" s="2">
        <f t="shared" ca="1" si="2"/>
        <v>31</v>
      </c>
      <c r="AR13" s="2">
        <f t="shared" ca="1" si="4"/>
        <v>28</v>
      </c>
      <c r="AS13" s="2">
        <v>18000</v>
      </c>
      <c r="AT13" s="2">
        <f t="shared" si="5"/>
        <v>900</v>
      </c>
      <c r="AU13" s="3">
        <f t="shared" ca="1" si="6"/>
        <v>580.64516129032256</v>
      </c>
      <c r="AV13" s="3">
        <f t="shared" si="7"/>
        <v>2000</v>
      </c>
      <c r="AW13" s="2">
        <f t="shared" ca="1" si="8"/>
        <v>16258.064516129032</v>
      </c>
      <c r="AX13" s="3">
        <f t="shared" ca="1" si="9"/>
        <v>17358.06451612903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 t="s">
        <v>17</v>
      </c>
      <c r="G14" s="10" t="s">
        <v>17</v>
      </c>
      <c r="H14" s="10"/>
      <c r="I14" s="10" t="s">
        <v>17</v>
      </c>
      <c r="J14" s="10" t="s">
        <v>17</v>
      </c>
      <c r="K14" s="10"/>
      <c r="L14" s="10" t="s">
        <v>17</v>
      </c>
      <c r="M14" s="10" t="s">
        <v>17</v>
      </c>
      <c r="N14" s="10" t="s">
        <v>17</v>
      </c>
      <c r="O14" s="10"/>
      <c r="P14" s="10" t="s">
        <v>17</v>
      </c>
      <c r="Q14" s="10" t="s">
        <v>17</v>
      </c>
      <c r="R14" s="10"/>
      <c r="S14" s="10" t="s">
        <v>17</v>
      </c>
      <c r="T14" s="10" t="s">
        <v>17</v>
      </c>
      <c r="U14" s="10" t="s">
        <v>17</v>
      </c>
      <c r="V14" s="10"/>
      <c r="W14" s="10" t="s">
        <v>17</v>
      </c>
      <c r="X14" s="10" t="s">
        <v>17</v>
      </c>
      <c r="Y14" s="10"/>
      <c r="Z14" s="10" t="s">
        <v>17</v>
      </c>
      <c r="AA14" s="10" t="s">
        <v>17</v>
      </c>
      <c r="AB14" s="10" t="s">
        <v>17</v>
      </c>
      <c r="AC14" s="10"/>
      <c r="AD14" s="10" t="s">
        <v>17</v>
      </c>
      <c r="AE14" s="10" t="s">
        <v>17</v>
      </c>
      <c r="AF14" s="10"/>
      <c r="AG14" s="10" t="s">
        <v>17</v>
      </c>
      <c r="AH14" s="10" t="s">
        <v>17</v>
      </c>
      <c r="AI14" s="10" t="s">
        <v>17</v>
      </c>
      <c r="AJ14" s="10" t="s">
        <v>17</v>
      </c>
      <c r="AL14" s="2">
        <f>COUNTIF(mar!$F14:$AJ14,"p")</f>
        <v>23</v>
      </c>
      <c r="AM14" s="2">
        <f>COUNTIF(mar!$F14:$AJ14,"a")</f>
        <v>0</v>
      </c>
      <c r="AN14" s="2">
        <f>COUNTIF(mar!$F14:$AJ14,"l")</f>
        <v>0</v>
      </c>
      <c r="AO14" s="2">
        <v>2</v>
      </c>
      <c r="AP14" s="2">
        <f t="shared" si="3"/>
        <v>0</v>
      </c>
      <c r="AQ14" s="2">
        <f t="shared" ca="1" si="2"/>
        <v>31</v>
      </c>
      <c r="AR14" s="2">
        <f t="shared" ca="1" si="4"/>
        <v>28</v>
      </c>
      <c r="AS14" s="2">
        <v>19000</v>
      </c>
      <c r="AT14" s="2">
        <f t="shared" si="5"/>
        <v>950</v>
      </c>
      <c r="AU14" s="3">
        <f t="shared" ca="1" si="6"/>
        <v>612.90322580645159</v>
      </c>
      <c r="AV14" s="3">
        <f t="shared" si="7"/>
        <v>2000</v>
      </c>
      <c r="AW14" s="2">
        <f t="shared" ca="1" si="8"/>
        <v>17161.290322580644</v>
      </c>
      <c r="AX14" s="3">
        <f t="shared" ca="1" si="9"/>
        <v>18211.290322580644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 t="s">
        <v>17</v>
      </c>
      <c r="G15" s="10" t="s">
        <v>17</v>
      </c>
      <c r="H15" s="10"/>
      <c r="I15" s="10" t="s">
        <v>17</v>
      </c>
      <c r="J15" s="10" t="s">
        <v>17</v>
      </c>
      <c r="K15" s="10"/>
      <c r="L15" s="10" t="s">
        <v>17</v>
      </c>
      <c r="M15" s="10" t="s">
        <v>17</v>
      </c>
      <c r="N15" s="10" t="s">
        <v>17</v>
      </c>
      <c r="O15" s="10"/>
      <c r="P15" s="10" t="s">
        <v>17</v>
      </c>
      <c r="Q15" s="10" t="s">
        <v>17</v>
      </c>
      <c r="R15" s="10"/>
      <c r="S15" s="10" t="s">
        <v>17</v>
      </c>
      <c r="T15" s="10" t="s">
        <v>17</v>
      </c>
      <c r="U15" s="10" t="s">
        <v>17</v>
      </c>
      <c r="V15" s="10"/>
      <c r="W15" s="10" t="s">
        <v>17</v>
      </c>
      <c r="X15" s="10" t="s">
        <v>17</v>
      </c>
      <c r="Y15" s="10"/>
      <c r="Z15" s="10" t="s">
        <v>17</v>
      </c>
      <c r="AA15" s="10" t="s">
        <v>17</v>
      </c>
      <c r="AB15" s="10" t="s">
        <v>17</v>
      </c>
      <c r="AC15" s="10"/>
      <c r="AD15" s="10" t="s">
        <v>17</v>
      </c>
      <c r="AE15" s="10" t="s">
        <v>17</v>
      </c>
      <c r="AF15" s="10"/>
      <c r="AG15" s="10" t="s">
        <v>17</v>
      </c>
      <c r="AH15" s="10" t="s">
        <v>17</v>
      </c>
      <c r="AI15" s="10" t="s">
        <v>17</v>
      </c>
      <c r="AJ15" s="10" t="s">
        <v>17</v>
      </c>
      <c r="AL15" s="2">
        <f>COUNTIF(mar!$F15:$AJ15,"p")</f>
        <v>23</v>
      </c>
      <c r="AM15" s="2">
        <f>COUNTIF(mar!$F15:$AJ15,"a")</f>
        <v>0</v>
      </c>
      <c r="AN15" s="2">
        <f>COUNTIF(mar!$F15:$AJ15,"l")</f>
        <v>0</v>
      </c>
      <c r="AO15" s="2">
        <v>2</v>
      </c>
      <c r="AP15" s="2">
        <f t="shared" si="3"/>
        <v>0</v>
      </c>
      <c r="AQ15" s="2">
        <f t="shared" ca="1" si="2"/>
        <v>31</v>
      </c>
      <c r="AR15" s="2">
        <f t="shared" ca="1" si="4"/>
        <v>28</v>
      </c>
      <c r="AS15" s="2">
        <v>20000</v>
      </c>
      <c r="AT15" s="2">
        <f t="shared" si="5"/>
        <v>1000</v>
      </c>
      <c r="AU15" s="3">
        <f t="shared" ca="1" si="6"/>
        <v>645.16129032258061</v>
      </c>
      <c r="AV15" s="3">
        <f t="shared" si="7"/>
        <v>2000</v>
      </c>
      <c r="AW15" s="2">
        <f t="shared" ca="1" si="8"/>
        <v>18064.516129032258</v>
      </c>
      <c r="AX15" s="3">
        <f t="shared" ca="1" si="9"/>
        <v>19064.516129032258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 t="s">
        <v>17</v>
      </c>
      <c r="G16" s="10" t="s">
        <v>17</v>
      </c>
      <c r="H16" s="10"/>
      <c r="I16" s="10" t="s">
        <v>17</v>
      </c>
      <c r="J16" s="10" t="s">
        <v>17</v>
      </c>
      <c r="K16" s="10"/>
      <c r="L16" s="10" t="s">
        <v>17</v>
      </c>
      <c r="M16" s="10" t="s">
        <v>17</v>
      </c>
      <c r="N16" s="10" t="s">
        <v>17</v>
      </c>
      <c r="O16" s="10"/>
      <c r="P16" s="10" t="s">
        <v>17</v>
      </c>
      <c r="Q16" s="10" t="s">
        <v>17</v>
      </c>
      <c r="R16" s="10"/>
      <c r="S16" s="10" t="s">
        <v>17</v>
      </c>
      <c r="T16" s="10" t="s">
        <v>17</v>
      </c>
      <c r="U16" s="10" t="s">
        <v>17</v>
      </c>
      <c r="V16" s="10"/>
      <c r="W16" s="10" t="s">
        <v>17</v>
      </c>
      <c r="X16" s="10" t="s">
        <v>17</v>
      </c>
      <c r="Y16" s="10"/>
      <c r="Z16" s="10" t="s">
        <v>17</v>
      </c>
      <c r="AA16" s="10" t="s">
        <v>17</v>
      </c>
      <c r="AB16" s="10" t="s">
        <v>17</v>
      </c>
      <c r="AC16" s="10"/>
      <c r="AD16" s="10" t="s">
        <v>17</v>
      </c>
      <c r="AE16" s="10" t="s">
        <v>17</v>
      </c>
      <c r="AF16" s="10"/>
      <c r="AG16" s="10" t="s">
        <v>17</v>
      </c>
      <c r="AH16" s="10" t="s">
        <v>17</v>
      </c>
      <c r="AI16" s="10" t="s">
        <v>17</v>
      </c>
      <c r="AJ16" s="10" t="s">
        <v>17</v>
      </c>
      <c r="AL16" s="2">
        <f>COUNTIF(mar!$F16:$AJ16,"p")</f>
        <v>23</v>
      </c>
      <c r="AM16" s="2">
        <f>COUNTIF(mar!$F16:$AJ16,"a")</f>
        <v>0</v>
      </c>
      <c r="AN16" s="2">
        <f>COUNTIF(mar!$F16:$AJ16,"l")</f>
        <v>0</v>
      </c>
      <c r="AO16" s="2">
        <v>2</v>
      </c>
      <c r="AP16" s="2">
        <f t="shared" si="3"/>
        <v>0</v>
      </c>
      <c r="AQ16" s="2">
        <f t="shared" ca="1" si="2"/>
        <v>31</v>
      </c>
      <c r="AR16" s="2">
        <f t="shared" ca="1" si="4"/>
        <v>28</v>
      </c>
      <c r="AS16" s="2">
        <v>21000</v>
      </c>
      <c r="AT16" s="2">
        <f t="shared" si="5"/>
        <v>1050</v>
      </c>
      <c r="AU16" s="3">
        <f t="shared" ca="1" si="6"/>
        <v>677.41935483870964</v>
      </c>
      <c r="AV16" s="3">
        <f t="shared" si="7"/>
        <v>3000</v>
      </c>
      <c r="AW16" s="2">
        <f t="shared" ca="1" si="8"/>
        <v>18967.741935483871</v>
      </c>
      <c r="AX16" s="3">
        <f t="shared" ca="1" si="9"/>
        <v>20917.741935483871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 t="s">
        <v>17</v>
      </c>
      <c r="G17" s="10" t="s">
        <v>17</v>
      </c>
      <c r="H17" s="10"/>
      <c r="I17" s="10" t="s">
        <v>17</v>
      </c>
      <c r="J17" s="10" t="s">
        <v>17</v>
      </c>
      <c r="K17" s="10"/>
      <c r="L17" s="10" t="s">
        <v>17</v>
      </c>
      <c r="M17" s="10" t="s">
        <v>17</v>
      </c>
      <c r="N17" s="10" t="s">
        <v>17</v>
      </c>
      <c r="O17" s="10"/>
      <c r="P17" s="10" t="s">
        <v>17</v>
      </c>
      <c r="Q17" s="10" t="s">
        <v>17</v>
      </c>
      <c r="R17" s="10"/>
      <c r="S17" s="10" t="s">
        <v>17</v>
      </c>
      <c r="T17" s="10" t="s">
        <v>17</v>
      </c>
      <c r="U17" s="10" t="s">
        <v>17</v>
      </c>
      <c r="V17" s="10"/>
      <c r="W17" s="10" t="s">
        <v>17</v>
      </c>
      <c r="X17" s="10" t="s">
        <v>17</v>
      </c>
      <c r="Y17" s="10"/>
      <c r="Z17" s="10" t="s">
        <v>17</v>
      </c>
      <c r="AA17" s="10" t="s">
        <v>17</v>
      </c>
      <c r="AB17" s="10" t="s">
        <v>17</v>
      </c>
      <c r="AC17" s="10"/>
      <c r="AD17" s="10" t="s">
        <v>17</v>
      </c>
      <c r="AE17" s="10" t="s">
        <v>17</v>
      </c>
      <c r="AF17" s="10"/>
      <c r="AG17" s="10" t="s">
        <v>17</v>
      </c>
      <c r="AH17" s="10" t="s">
        <v>17</v>
      </c>
      <c r="AI17" s="10" t="s">
        <v>17</v>
      </c>
      <c r="AJ17" s="10" t="s">
        <v>17</v>
      </c>
      <c r="AL17" s="2">
        <f>COUNTIF(mar!$F17:$AJ17,"p")</f>
        <v>23</v>
      </c>
      <c r="AM17" s="2">
        <f>COUNTIF(mar!$F17:$AJ17,"a")</f>
        <v>0</v>
      </c>
      <c r="AN17" s="2">
        <f>COUNTIF(mar!$F17:$AJ17,"l")</f>
        <v>0</v>
      </c>
      <c r="AO17" s="2">
        <v>2</v>
      </c>
      <c r="AP17" s="2">
        <f t="shared" si="3"/>
        <v>0</v>
      </c>
      <c r="AQ17" s="2">
        <f t="shared" ca="1" si="2"/>
        <v>31</v>
      </c>
      <c r="AR17" s="2">
        <f t="shared" ca="1" si="4"/>
        <v>28</v>
      </c>
      <c r="AS17" s="2">
        <v>22000</v>
      </c>
      <c r="AT17" s="2">
        <f t="shared" si="5"/>
        <v>1100</v>
      </c>
      <c r="AU17" s="3">
        <f t="shared" ca="1" si="6"/>
        <v>709.67741935483866</v>
      </c>
      <c r="AV17" s="3">
        <f t="shared" si="7"/>
        <v>3000</v>
      </c>
      <c r="AW17" s="2">
        <f t="shared" ca="1" si="8"/>
        <v>19870.967741935481</v>
      </c>
      <c r="AX17" s="3">
        <f t="shared" ca="1" si="9"/>
        <v>21770.967741935481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 t="s">
        <v>17</v>
      </c>
      <c r="G18" s="10" t="s">
        <v>17</v>
      </c>
      <c r="H18" s="10"/>
      <c r="I18" s="10" t="s">
        <v>17</v>
      </c>
      <c r="J18" s="10" t="s">
        <v>17</v>
      </c>
      <c r="K18" s="10"/>
      <c r="L18" s="10" t="s">
        <v>17</v>
      </c>
      <c r="M18" s="10" t="s">
        <v>17</v>
      </c>
      <c r="N18" s="10" t="s">
        <v>17</v>
      </c>
      <c r="O18" s="10"/>
      <c r="P18" s="10" t="s">
        <v>17</v>
      </c>
      <c r="Q18" s="10" t="s">
        <v>17</v>
      </c>
      <c r="R18" s="10"/>
      <c r="S18" s="10" t="s">
        <v>17</v>
      </c>
      <c r="T18" s="10" t="s">
        <v>17</v>
      </c>
      <c r="U18" s="10" t="s">
        <v>17</v>
      </c>
      <c r="V18" s="10"/>
      <c r="W18" s="10" t="s">
        <v>17</v>
      </c>
      <c r="X18" s="10" t="s">
        <v>17</v>
      </c>
      <c r="Y18" s="10"/>
      <c r="Z18" s="10" t="s">
        <v>17</v>
      </c>
      <c r="AA18" s="10" t="s">
        <v>17</v>
      </c>
      <c r="AB18" s="10" t="s">
        <v>17</v>
      </c>
      <c r="AC18" s="10"/>
      <c r="AD18" s="10" t="s">
        <v>17</v>
      </c>
      <c r="AE18" s="10" t="s">
        <v>17</v>
      </c>
      <c r="AF18" s="10"/>
      <c r="AG18" s="10" t="s">
        <v>17</v>
      </c>
      <c r="AH18" s="10" t="s">
        <v>17</v>
      </c>
      <c r="AI18" s="10" t="s">
        <v>17</v>
      </c>
      <c r="AJ18" s="10" t="s">
        <v>17</v>
      </c>
      <c r="AL18" s="2">
        <f>COUNTIF(mar!$F18:$AJ18,"p")</f>
        <v>23</v>
      </c>
      <c r="AM18" s="2">
        <f>COUNTIF(mar!$F18:$AJ18,"a")</f>
        <v>0</v>
      </c>
      <c r="AN18" s="2">
        <f>COUNTIF(mar!$F18:$AJ18,"l")</f>
        <v>0</v>
      </c>
      <c r="AO18" s="2">
        <v>2</v>
      </c>
      <c r="AP18" s="2">
        <f t="shared" si="3"/>
        <v>0</v>
      </c>
      <c r="AQ18" s="2">
        <f t="shared" ca="1" si="2"/>
        <v>31</v>
      </c>
      <c r="AR18" s="2">
        <f t="shared" ca="1" si="4"/>
        <v>28</v>
      </c>
      <c r="AS18" s="2">
        <v>23000</v>
      </c>
      <c r="AT18" s="2">
        <f t="shared" si="5"/>
        <v>1150</v>
      </c>
      <c r="AU18" s="3">
        <f t="shared" ca="1" si="6"/>
        <v>741.93548387096769</v>
      </c>
      <c r="AV18" s="3">
        <f t="shared" si="7"/>
        <v>3000</v>
      </c>
      <c r="AW18" s="2">
        <f t="shared" ca="1" si="8"/>
        <v>20774.193548387095</v>
      </c>
      <c r="AX18" s="3">
        <f t="shared" ca="1" si="9"/>
        <v>22624.193548387095</v>
      </c>
    </row>
    <row r="19" spans="2:50" x14ac:dyDescent="0.25">
      <c r="B19" s="11" t="s">
        <v>27</v>
      </c>
      <c r="C19" s="1" t="s">
        <v>46</v>
      </c>
      <c r="D19" s="29">
        <v>43475</v>
      </c>
      <c r="E19" s="1" t="s">
        <v>14</v>
      </c>
      <c r="F19" s="10" t="s">
        <v>17</v>
      </c>
      <c r="G19" s="10" t="s">
        <v>17</v>
      </c>
      <c r="H19" s="10"/>
      <c r="I19" s="10" t="s">
        <v>17</v>
      </c>
      <c r="J19" s="10" t="s">
        <v>17</v>
      </c>
      <c r="K19" s="10"/>
      <c r="L19" s="10" t="s">
        <v>17</v>
      </c>
      <c r="M19" s="10" t="s">
        <v>17</v>
      </c>
      <c r="N19" s="10" t="s">
        <v>17</v>
      </c>
      <c r="O19" s="10"/>
      <c r="P19" s="10" t="s">
        <v>17</v>
      </c>
      <c r="Q19" s="10" t="s">
        <v>17</v>
      </c>
      <c r="R19" s="10"/>
      <c r="S19" s="10" t="s">
        <v>17</v>
      </c>
      <c r="T19" s="10" t="s">
        <v>17</v>
      </c>
      <c r="U19" s="10" t="s">
        <v>17</v>
      </c>
      <c r="V19" s="10"/>
      <c r="W19" s="10" t="s">
        <v>17</v>
      </c>
      <c r="X19" s="10" t="s">
        <v>17</v>
      </c>
      <c r="Y19" s="10"/>
      <c r="Z19" s="10" t="s">
        <v>17</v>
      </c>
      <c r="AA19" s="10" t="s">
        <v>17</v>
      </c>
      <c r="AB19" s="10" t="s">
        <v>17</v>
      </c>
      <c r="AC19" s="10"/>
      <c r="AD19" s="10" t="s">
        <v>17</v>
      </c>
      <c r="AE19" s="10" t="s">
        <v>17</v>
      </c>
      <c r="AF19" s="10"/>
      <c r="AG19" s="10" t="s">
        <v>17</v>
      </c>
      <c r="AH19" s="10" t="s">
        <v>17</v>
      </c>
      <c r="AI19" s="10" t="s">
        <v>17</v>
      </c>
      <c r="AJ19" s="10" t="s">
        <v>17</v>
      </c>
      <c r="AL19" s="2">
        <f>COUNTIF(mar!$F19:$AJ19,"p")</f>
        <v>23</v>
      </c>
      <c r="AM19" s="2">
        <f>COUNTIF(mar!$F19:$AJ19,"a")</f>
        <v>0</v>
      </c>
      <c r="AN19" s="2">
        <f>COUNTIF(mar!$F19:$AJ19,"l")</f>
        <v>0</v>
      </c>
      <c r="AO19" s="2">
        <v>2</v>
      </c>
      <c r="AP19" s="2">
        <f t="shared" si="3"/>
        <v>0</v>
      </c>
      <c r="AQ19" s="2">
        <f t="shared" ca="1" si="2"/>
        <v>31</v>
      </c>
      <c r="AR19" s="2">
        <f t="shared" ca="1" si="4"/>
        <v>28</v>
      </c>
      <c r="AS19" s="2">
        <v>24000</v>
      </c>
      <c r="AT19" s="2">
        <f t="shared" si="5"/>
        <v>1200</v>
      </c>
      <c r="AU19" s="3">
        <f t="shared" ca="1" si="6"/>
        <v>774.19354838709683</v>
      </c>
      <c r="AV19" s="3">
        <f t="shared" si="7"/>
        <v>3000</v>
      </c>
      <c r="AW19" s="2">
        <f t="shared" ca="1" si="8"/>
        <v>21677.419354838712</v>
      </c>
      <c r="AX19" s="3">
        <f t="shared" ca="1" si="9"/>
        <v>23477.419354838712</v>
      </c>
    </row>
    <row r="20" spans="2:50" x14ac:dyDescent="0.25">
      <c r="B20" s="11" t="s">
        <v>28</v>
      </c>
      <c r="C20" s="19" t="s">
        <v>47</v>
      </c>
      <c r="D20" s="29">
        <v>43476</v>
      </c>
      <c r="E20" s="1" t="s">
        <v>16</v>
      </c>
      <c r="F20" s="10" t="s">
        <v>17</v>
      </c>
      <c r="G20" s="10" t="s">
        <v>17</v>
      </c>
      <c r="H20" s="10"/>
      <c r="I20" s="10" t="s">
        <v>17</v>
      </c>
      <c r="J20" s="10" t="s">
        <v>17</v>
      </c>
      <c r="K20" s="10"/>
      <c r="L20" s="10" t="s">
        <v>17</v>
      </c>
      <c r="M20" s="10" t="s">
        <v>17</v>
      </c>
      <c r="N20" s="10" t="s">
        <v>17</v>
      </c>
      <c r="O20" s="10"/>
      <c r="P20" s="10" t="s">
        <v>17</v>
      </c>
      <c r="Q20" s="10" t="s">
        <v>17</v>
      </c>
      <c r="R20" s="10"/>
      <c r="S20" s="10" t="s">
        <v>17</v>
      </c>
      <c r="T20" s="10" t="s">
        <v>17</v>
      </c>
      <c r="U20" s="10" t="s">
        <v>17</v>
      </c>
      <c r="V20" s="10"/>
      <c r="W20" s="10" t="s">
        <v>17</v>
      </c>
      <c r="X20" s="10" t="s">
        <v>17</v>
      </c>
      <c r="Y20" s="10"/>
      <c r="Z20" s="10" t="s">
        <v>17</v>
      </c>
      <c r="AA20" s="10" t="s">
        <v>17</v>
      </c>
      <c r="AB20" s="10" t="s">
        <v>17</v>
      </c>
      <c r="AC20" s="10"/>
      <c r="AD20" s="10" t="s">
        <v>17</v>
      </c>
      <c r="AE20" s="10" t="s">
        <v>17</v>
      </c>
      <c r="AF20" s="10"/>
      <c r="AG20" s="10" t="s">
        <v>17</v>
      </c>
      <c r="AH20" s="10" t="s">
        <v>17</v>
      </c>
      <c r="AI20" s="10" t="s">
        <v>17</v>
      </c>
      <c r="AJ20" s="10" t="s">
        <v>17</v>
      </c>
      <c r="AL20" s="2">
        <f>COUNTIF(mar!$F20:$AJ20,"p")</f>
        <v>23</v>
      </c>
      <c r="AM20" s="2">
        <f>COUNTIF(mar!$F20:$AJ20,"a")</f>
        <v>0</v>
      </c>
      <c r="AN20" s="2">
        <f>COUNTIF(mar!$F20:$AJ20,"l")</f>
        <v>0</v>
      </c>
      <c r="AO20" s="2">
        <v>2</v>
      </c>
      <c r="AP20" s="2">
        <f t="shared" si="3"/>
        <v>0</v>
      </c>
      <c r="AQ20" s="2">
        <f t="shared" ca="1" si="2"/>
        <v>31</v>
      </c>
      <c r="AR20" s="2">
        <f t="shared" ca="1" si="4"/>
        <v>28</v>
      </c>
      <c r="AS20" s="2">
        <v>25000</v>
      </c>
      <c r="AT20" s="2">
        <f t="shared" si="5"/>
        <v>1250</v>
      </c>
      <c r="AU20" s="3">
        <f t="shared" ca="1" si="6"/>
        <v>806.45161290322585</v>
      </c>
      <c r="AV20" s="3">
        <f t="shared" si="7"/>
        <v>3000</v>
      </c>
      <c r="AW20" s="2">
        <f t="shared" ca="1" si="8"/>
        <v>22580.645161290326</v>
      </c>
      <c r="AX20" s="3">
        <f t="shared" ca="1" si="9"/>
        <v>24330.645161290326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COUNTIF(mar!$F21:$AJ21,"p")</f>
        <v>0</v>
      </c>
      <c r="AM21" s="2">
        <f>COUNTIF(mar!$F21:$AJ21,"a")</f>
        <v>0</v>
      </c>
      <c r="AN21" s="2">
        <f>COUNTIF(mar!$F21:$AJ21,"l")</f>
        <v>0</v>
      </c>
      <c r="AO21" s="2">
        <v>2</v>
      </c>
      <c r="AP21" s="2">
        <f t="shared" si="3"/>
        <v>0</v>
      </c>
      <c r="AQ21" s="2">
        <f t="shared" ca="1" si="2"/>
        <v>31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838.70967741935488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COUNTIF(mar!$F22:$AJ22,"p")</f>
        <v>0</v>
      </c>
      <c r="AM22" s="2">
        <f>COUNTIF(mar!$F22:$AJ22,"a")</f>
        <v>0</v>
      </c>
      <c r="AN22" s="2">
        <f>COUNTIF(mar!$F22:$AJ22,"l")</f>
        <v>0</v>
      </c>
      <c r="AO22" s="2">
        <v>2</v>
      </c>
      <c r="AP22" s="2">
        <f t="shared" si="3"/>
        <v>0</v>
      </c>
      <c r="AQ22" s="2">
        <f t="shared" ca="1" si="2"/>
        <v>31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870.9677419354839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COUNTIF(mar!$F23:$AJ23,"p")</f>
        <v>0</v>
      </c>
      <c r="AM23" s="2">
        <f>COUNTIF(mar!$F23:$AJ23,"a")</f>
        <v>0</v>
      </c>
      <c r="AN23" s="2">
        <f>COUNTIF(mar!$F23:$AJ23,"l")</f>
        <v>0</v>
      </c>
      <c r="AO23" s="2">
        <v>2</v>
      </c>
      <c r="AP23" s="2">
        <f t="shared" si="3"/>
        <v>0</v>
      </c>
      <c r="AQ23" s="2">
        <f t="shared" ca="1" si="2"/>
        <v>31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903.22580645161293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x14ac:dyDescent="0.25">
      <c r="B24" s="11" t="s">
        <v>55</v>
      </c>
      <c r="C24" s="1" t="s">
        <v>56</v>
      </c>
      <c r="D24" s="29">
        <v>43480</v>
      </c>
      <c r="E24" s="1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COUNTIF(mar!$F24:$AJ24,"p")</f>
        <v>0</v>
      </c>
      <c r="AM24" s="2">
        <f>COUNTIF(mar!$F24:$AJ24,"a")</f>
        <v>0</v>
      </c>
      <c r="AN24" s="2">
        <f>COUNTIF(mar!$F24:$AJ24,"l")</f>
        <v>0</v>
      </c>
      <c r="AO24" s="2">
        <v>2</v>
      </c>
      <c r="AP24" s="2">
        <f t="shared" si="3"/>
        <v>0</v>
      </c>
      <c r="AQ24" s="2">
        <f t="shared" ca="1" si="2"/>
        <v>31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935.48387096774195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9" priority="1">
      <formula>F$8="sun"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B642-5B8E-4767-9AA1-DE1CFDF362C0}">
  <sheetPr codeName="Sheet5"/>
  <dimension ref="B2:AX24"/>
  <sheetViews>
    <sheetView showGridLines="0" workbookViewId="0"/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apr</v>
      </c>
      <c r="G6" s="49"/>
      <c r="K6" s="45">
        <f ca="1">DATEVALUE("1"&amp;F6)</f>
        <v>43556</v>
      </c>
      <c r="L6" s="45"/>
      <c r="M6" s="45"/>
      <c r="N6" s="45"/>
      <c r="O6" s="46"/>
      <c r="P6" s="7" t="s">
        <v>29</v>
      </c>
      <c r="Q6" s="47">
        <f ca="1">EOMONTH(K6,0)</f>
        <v>43585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Mon</v>
      </c>
      <c r="G8" s="5" t="str">
        <f t="shared" ref="G8:AJ8" ca="1" si="0">TEXT(G9,"ddd")</f>
        <v>Tue</v>
      </c>
      <c r="H8" s="5" t="str">
        <f ca="1">TEXT(H9,"ddd")</f>
        <v>Wed</v>
      </c>
      <c r="I8" s="5" t="str">
        <f t="shared" ca="1" si="0"/>
        <v>Thu</v>
      </c>
      <c r="J8" s="5" t="str">
        <f t="shared" ca="1" si="0"/>
        <v>Fri</v>
      </c>
      <c r="K8" s="5" t="str">
        <f t="shared" ca="1" si="0"/>
        <v>Sat</v>
      </c>
      <c r="L8" s="5" t="str">
        <f t="shared" ca="1" si="0"/>
        <v>Sun</v>
      </c>
      <c r="M8" s="5" t="str">
        <f t="shared" ca="1" si="0"/>
        <v>Mon</v>
      </c>
      <c r="N8" s="5" t="str">
        <f t="shared" ca="1" si="0"/>
        <v>Tue</v>
      </c>
      <c r="O8" s="5" t="str">
        <f t="shared" ca="1" si="0"/>
        <v>Wed</v>
      </c>
      <c r="P8" s="5" t="str">
        <f t="shared" ca="1" si="0"/>
        <v>Thu</v>
      </c>
      <c r="Q8" s="5" t="str">
        <f t="shared" ca="1" si="0"/>
        <v>Fri</v>
      </c>
      <c r="R8" s="5" t="str">
        <f t="shared" ca="1" si="0"/>
        <v>Sat</v>
      </c>
      <c r="S8" s="5" t="str">
        <f t="shared" ca="1" si="0"/>
        <v>Sun</v>
      </c>
      <c r="T8" s="5" t="str">
        <f t="shared" ca="1" si="0"/>
        <v>Mon</v>
      </c>
      <c r="U8" s="5" t="str">
        <f t="shared" ca="1" si="0"/>
        <v>Tue</v>
      </c>
      <c r="V8" s="5" t="str">
        <f t="shared" ca="1" si="0"/>
        <v>Wed</v>
      </c>
      <c r="W8" s="5" t="str">
        <f t="shared" ca="1" si="0"/>
        <v>Thu</v>
      </c>
      <c r="X8" s="5" t="str">
        <f t="shared" ca="1" si="0"/>
        <v>Fri</v>
      </c>
      <c r="Y8" s="5" t="str">
        <f t="shared" ca="1" si="0"/>
        <v>Sat</v>
      </c>
      <c r="Z8" s="5" t="str">
        <f t="shared" ca="1" si="0"/>
        <v>Sun</v>
      </c>
      <c r="AA8" s="5" t="str">
        <f t="shared" ca="1" si="0"/>
        <v>Mon</v>
      </c>
      <c r="AB8" s="5" t="str">
        <f t="shared" ca="1" si="0"/>
        <v>Tue</v>
      </c>
      <c r="AC8" s="5" t="str">
        <f t="shared" ca="1" si="0"/>
        <v>Wed</v>
      </c>
      <c r="AD8" s="5" t="str">
        <f t="shared" ca="1" si="0"/>
        <v>Thu</v>
      </c>
      <c r="AE8" s="5" t="str">
        <f t="shared" ca="1" si="0"/>
        <v>Fri</v>
      </c>
      <c r="AF8" s="5" t="str">
        <f t="shared" ca="1" si="0"/>
        <v>Sat</v>
      </c>
      <c r="AG8" s="5" t="str">
        <f t="shared" ca="1" si="0"/>
        <v>Sun</v>
      </c>
      <c r="AH8" s="5" t="str">
        <f t="shared" ca="1" si="0"/>
        <v>Mon</v>
      </c>
      <c r="AI8" s="5" t="str">
        <f t="shared" ca="1" si="0"/>
        <v>Tue</v>
      </c>
      <c r="AJ8" s="5" t="str">
        <f t="shared" ca="1" si="0"/>
        <v/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43556</v>
      </c>
      <c r="G9" s="6">
        <f t="shared" ref="G9:AJ9" ca="1" si="1">IF(F9&lt;$Q$6,F9+1,"")</f>
        <v>43557</v>
      </c>
      <c r="H9" s="6">
        <f t="shared" ca="1" si="1"/>
        <v>43558</v>
      </c>
      <c r="I9" s="6">
        <f t="shared" ca="1" si="1"/>
        <v>43559</v>
      </c>
      <c r="J9" s="6">
        <f t="shared" ca="1" si="1"/>
        <v>43560</v>
      </c>
      <c r="K9" s="6">
        <f t="shared" ca="1" si="1"/>
        <v>43561</v>
      </c>
      <c r="L9" s="6">
        <f t="shared" ca="1" si="1"/>
        <v>43562</v>
      </c>
      <c r="M9" s="6">
        <f t="shared" ca="1" si="1"/>
        <v>43563</v>
      </c>
      <c r="N9" s="6">
        <f t="shared" ca="1" si="1"/>
        <v>43564</v>
      </c>
      <c r="O9" s="6">
        <f t="shared" ca="1" si="1"/>
        <v>43565</v>
      </c>
      <c r="P9" s="6">
        <f t="shared" ca="1" si="1"/>
        <v>43566</v>
      </c>
      <c r="Q9" s="6">
        <f t="shared" ca="1" si="1"/>
        <v>43567</v>
      </c>
      <c r="R9" s="6">
        <f t="shared" ca="1" si="1"/>
        <v>43568</v>
      </c>
      <c r="S9" s="6">
        <f t="shared" ca="1" si="1"/>
        <v>43569</v>
      </c>
      <c r="T9" s="6">
        <f t="shared" ca="1" si="1"/>
        <v>43570</v>
      </c>
      <c r="U9" s="6">
        <f t="shared" ca="1" si="1"/>
        <v>43571</v>
      </c>
      <c r="V9" s="6">
        <f t="shared" ca="1" si="1"/>
        <v>43572</v>
      </c>
      <c r="W9" s="6">
        <f t="shared" ca="1" si="1"/>
        <v>43573</v>
      </c>
      <c r="X9" s="6">
        <f t="shared" ca="1" si="1"/>
        <v>43574</v>
      </c>
      <c r="Y9" s="6">
        <f t="shared" ca="1" si="1"/>
        <v>43575</v>
      </c>
      <c r="Z9" s="6">
        <f t="shared" ca="1" si="1"/>
        <v>43576</v>
      </c>
      <c r="AA9" s="6">
        <f t="shared" ca="1" si="1"/>
        <v>43577</v>
      </c>
      <c r="AB9" s="6">
        <f t="shared" ca="1" si="1"/>
        <v>43578</v>
      </c>
      <c r="AC9" s="6">
        <f t="shared" ca="1" si="1"/>
        <v>43579</v>
      </c>
      <c r="AD9" s="6">
        <f t="shared" ca="1" si="1"/>
        <v>43580</v>
      </c>
      <c r="AE9" s="6">
        <f t="shared" ca="1" si="1"/>
        <v>43581</v>
      </c>
      <c r="AF9" s="6">
        <f t="shared" ca="1" si="1"/>
        <v>43582</v>
      </c>
      <c r="AG9" s="6">
        <f t="shared" ca="1" si="1"/>
        <v>43583</v>
      </c>
      <c r="AH9" s="6">
        <f t="shared" ca="1" si="1"/>
        <v>43584</v>
      </c>
      <c r="AI9" s="6">
        <f t="shared" ca="1" si="1"/>
        <v>43585</v>
      </c>
      <c r="AJ9" s="6" t="str">
        <f t="shared" ca="1" si="1"/>
        <v/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28" t="s">
        <v>13</v>
      </c>
      <c r="C10" s="19" t="s">
        <v>37</v>
      </c>
      <c r="D10" s="29">
        <v>43466</v>
      </c>
      <c r="E10" s="20" t="s">
        <v>14</v>
      </c>
      <c r="F10" s="10" t="s">
        <v>17</v>
      </c>
      <c r="G10" s="10" t="s">
        <v>17</v>
      </c>
      <c r="H10" s="10"/>
      <c r="I10" s="10" t="s">
        <v>17</v>
      </c>
      <c r="J10" s="10" t="s">
        <v>17</v>
      </c>
      <c r="K10" s="10"/>
      <c r="L10" s="10"/>
      <c r="M10" s="10" t="s">
        <v>17</v>
      </c>
      <c r="N10" s="10" t="s">
        <v>17</v>
      </c>
      <c r="O10" s="10"/>
      <c r="P10" s="10" t="s">
        <v>17</v>
      </c>
      <c r="Q10" s="10" t="s">
        <v>17</v>
      </c>
      <c r="R10" s="10"/>
      <c r="S10" s="10"/>
      <c r="T10" s="10" t="s">
        <v>20</v>
      </c>
      <c r="U10" s="10" t="s">
        <v>20</v>
      </c>
      <c r="V10" s="10"/>
      <c r="W10" s="10" t="s">
        <v>17</v>
      </c>
      <c r="X10" s="10" t="s">
        <v>17</v>
      </c>
      <c r="Y10" s="10"/>
      <c r="Z10" s="10"/>
      <c r="AA10" s="10" t="s">
        <v>17</v>
      </c>
      <c r="AB10" s="10" t="s">
        <v>17</v>
      </c>
      <c r="AC10" s="10"/>
      <c r="AD10" s="10" t="s">
        <v>17</v>
      </c>
      <c r="AE10" s="10" t="s">
        <v>17</v>
      </c>
      <c r="AF10" s="10"/>
      <c r="AG10" s="10"/>
      <c r="AH10" s="10" t="s">
        <v>17</v>
      </c>
      <c r="AI10" s="10" t="s">
        <v>17</v>
      </c>
      <c r="AJ10" s="10" t="s">
        <v>17</v>
      </c>
      <c r="AL10" s="2">
        <f>COUNTIF(apr!$F10:$AJ10,"p")</f>
        <v>17</v>
      </c>
      <c r="AM10" s="2">
        <f>COUNTIF(apr!$F10:$AJ10,"a")</f>
        <v>2</v>
      </c>
      <c r="AN10" s="2">
        <f>COUNTIF(apr!$F10:$AJ10,"l")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30</v>
      </c>
      <c r="AR10" s="2">
        <f ca="1">IF(AL10=0,0,COUNTIF($F$8:$AJ$8,"sun")+AL10)</f>
        <v>21</v>
      </c>
      <c r="AS10" s="2">
        <v>15000</v>
      </c>
      <c r="AT10" s="2">
        <f>AS10*5%</f>
        <v>750</v>
      </c>
      <c r="AU10" s="3">
        <f ca="1">AS10/AQ10</f>
        <v>500</v>
      </c>
      <c r="AV10" s="3">
        <f>IF(AS10&gt;20000,3000,2000)</f>
        <v>2000</v>
      </c>
      <c r="AW10" s="2">
        <f ca="1">AU10*AR10</f>
        <v>10500</v>
      </c>
      <c r="AX10" s="3">
        <f ca="1">IF(AL10=0,0,AW10+AV10-AT10)</f>
        <v>11750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 t="s">
        <v>17</v>
      </c>
      <c r="G11" s="10" t="s">
        <v>17</v>
      </c>
      <c r="H11" s="10"/>
      <c r="I11" s="10" t="s">
        <v>17</v>
      </c>
      <c r="J11" s="10" t="s">
        <v>17</v>
      </c>
      <c r="K11" s="10"/>
      <c r="L11" s="10"/>
      <c r="M11" s="10" t="s">
        <v>17</v>
      </c>
      <c r="N11" s="10" t="s">
        <v>17</v>
      </c>
      <c r="O11" s="10"/>
      <c r="P11" s="10" t="s">
        <v>17</v>
      </c>
      <c r="Q11" s="10" t="s">
        <v>17</v>
      </c>
      <c r="R11" s="10"/>
      <c r="S11" s="10"/>
      <c r="T11" s="10" t="s">
        <v>17</v>
      </c>
      <c r="U11" s="10" t="s">
        <v>17</v>
      </c>
      <c r="V11" s="10"/>
      <c r="W11" s="10" t="s">
        <v>17</v>
      </c>
      <c r="X11" s="10" t="s">
        <v>17</v>
      </c>
      <c r="Y11" s="10"/>
      <c r="Z11" s="10"/>
      <c r="AA11" s="10" t="s">
        <v>17</v>
      </c>
      <c r="AB11" s="10" t="s">
        <v>17</v>
      </c>
      <c r="AC11" s="10"/>
      <c r="AD11" s="10" t="s">
        <v>17</v>
      </c>
      <c r="AE11" s="10" t="s">
        <v>17</v>
      </c>
      <c r="AF11" s="10"/>
      <c r="AG11" s="10"/>
      <c r="AH11" s="10" t="s">
        <v>17</v>
      </c>
      <c r="AI11" s="10" t="s">
        <v>17</v>
      </c>
      <c r="AJ11" s="10" t="s">
        <v>17</v>
      </c>
      <c r="AL11" s="2">
        <f>COUNTIF(apr!$F11:$AJ11,"p")</f>
        <v>19</v>
      </c>
      <c r="AM11" s="2">
        <f>COUNTIF(apr!$F11:$AJ11,"a")</f>
        <v>0</v>
      </c>
      <c r="AN11" s="2">
        <f>COUNTIF(apr!$F11:$AJ11,"l")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30</v>
      </c>
      <c r="AR11" s="2">
        <f t="shared" ref="AR11:AR24" ca="1" si="4">IF(AL11=0,0,COUNTIF($F$8:$AJ$8,"sun")+AL11)</f>
        <v>23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533.33333333333337</v>
      </c>
      <c r="AV11" s="3">
        <f t="shared" ref="AV11:AV24" si="7">IF(AS11&gt;20000,3000,2000)</f>
        <v>2000</v>
      </c>
      <c r="AW11" s="2">
        <f t="shared" ref="AW11:AW24" ca="1" si="8">AU11*AR11</f>
        <v>12266.666666666668</v>
      </c>
      <c r="AX11" s="3">
        <f t="shared" ref="AX11:AX24" ca="1" si="9">IF(AL11=0,0,AW11+AV11-AT11)</f>
        <v>13466.666666666668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 t="s">
        <v>17</v>
      </c>
      <c r="G12" s="10" t="s">
        <v>17</v>
      </c>
      <c r="H12" s="10"/>
      <c r="I12" s="10" t="s">
        <v>17</v>
      </c>
      <c r="J12" s="10" t="s">
        <v>17</v>
      </c>
      <c r="K12" s="10"/>
      <c r="L12" s="10"/>
      <c r="M12" s="10" t="s">
        <v>17</v>
      </c>
      <c r="N12" s="10" t="s">
        <v>17</v>
      </c>
      <c r="O12" s="10"/>
      <c r="P12" s="10" t="s">
        <v>17</v>
      </c>
      <c r="Q12" s="10" t="s">
        <v>17</v>
      </c>
      <c r="R12" s="10"/>
      <c r="S12" s="10"/>
      <c r="T12" s="10" t="s">
        <v>17</v>
      </c>
      <c r="U12" s="10" t="s">
        <v>17</v>
      </c>
      <c r="V12" s="10"/>
      <c r="W12" s="10" t="s">
        <v>17</v>
      </c>
      <c r="X12" s="10" t="s">
        <v>17</v>
      </c>
      <c r="Y12" s="10"/>
      <c r="Z12" s="10"/>
      <c r="AA12" s="10" t="s">
        <v>17</v>
      </c>
      <c r="AB12" s="10" t="s">
        <v>17</v>
      </c>
      <c r="AC12" s="10"/>
      <c r="AD12" s="10" t="s">
        <v>17</v>
      </c>
      <c r="AE12" s="10" t="s">
        <v>17</v>
      </c>
      <c r="AF12" s="10"/>
      <c r="AG12" s="10"/>
      <c r="AH12" s="10" t="s">
        <v>17</v>
      </c>
      <c r="AI12" s="10" t="s">
        <v>17</v>
      </c>
      <c r="AJ12" s="10" t="s">
        <v>17</v>
      </c>
      <c r="AL12" s="2">
        <f>COUNTIF(apr!$F12:$AJ12,"p")</f>
        <v>19</v>
      </c>
      <c r="AM12" s="2">
        <f>COUNTIF(apr!$F12:$AJ12,"a")</f>
        <v>0</v>
      </c>
      <c r="AN12" s="2">
        <f>COUNTIF(apr!$F12:$AJ12,"l")</f>
        <v>0</v>
      </c>
      <c r="AO12" s="2">
        <v>2</v>
      </c>
      <c r="AP12" s="2">
        <f t="shared" si="3"/>
        <v>0</v>
      </c>
      <c r="AQ12" s="2">
        <f t="shared" ca="1" si="2"/>
        <v>30</v>
      </c>
      <c r="AR12" s="2">
        <f t="shared" ca="1" si="4"/>
        <v>23</v>
      </c>
      <c r="AS12" s="2">
        <v>17000</v>
      </c>
      <c r="AT12" s="2">
        <f t="shared" si="5"/>
        <v>850</v>
      </c>
      <c r="AU12" s="3">
        <f t="shared" ca="1" si="6"/>
        <v>566.66666666666663</v>
      </c>
      <c r="AV12" s="3">
        <f t="shared" si="7"/>
        <v>2000</v>
      </c>
      <c r="AW12" s="2">
        <f t="shared" ca="1" si="8"/>
        <v>13033.333333333332</v>
      </c>
      <c r="AX12" s="3">
        <f t="shared" ca="1" si="9"/>
        <v>14183.333333333332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 t="s">
        <v>17</v>
      </c>
      <c r="G13" s="10" t="s">
        <v>17</v>
      </c>
      <c r="H13" s="10"/>
      <c r="I13" s="10" t="s">
        <v>17</v>
      </c>
      <c r="J13" s="10" t="s">
        <v>17</v>
      </c>
      <c r="K13" s="10"/>
      <c r="L13" s="10"/>
      <c r="M13" s="10" t="s">
        <v>17</v>
      </c>
      <c r="N13" s="10" t="s">
        <v>17</v>
      </c>
      <c r="O13" s="10"/>
      <c r="P13" s="10" t="s">
        <v>17</v>
      </c>
      <c r="Q13" s="10" t="s">
        <v>17</v>
      </c>
      <c r="R13" s="10"/>
      <c r="S13" s="10"/>
      <c r="T13" s="10" t="s">
        <v>17</v>
      </c>
      <c r="U13" s="10" t="s">
        <v>17</v>
      </c>
      <c r="V13" s="10"/>
      <c r="W13" s="10" t="s">
        <v>17</v>
      </c>
      <c r="X13" s="10" t="s">
        <v>17</v>
      </c>
      <c r="Y13" s="10"/>
      <c r="Z13" s="10"/>
      <c r="AA13" s="10" t="s">
        <v>17</v>
      </c>
      <c r="AB13" s="10" t="s">
        <v>17</v>
      </c>
      <c r="AC13" s="10"/>
      <c r="AD13" s="10" t="s">
        <v>17</v>
      </c>
      <c r="AE13" s="10" t="s">
        <v>17</v>
      </c>
      <c r="AF13" s="10"/>
      <c r="AG13" s="10"/>
      <c r="AH13" s="10" t="s">
        <v>17</v>
      </c>
      <c r="AI13" s="10" t="s">
        <v>17</v>
      </c>
      <c r="AJ13" s="10" t="s">
        <v>17</v>
      </c>
      <c r="AL13" s="2">
        <f>COUNTIF(apr!$F13:$AJ13,"p")</f>
        <v>19</v>
      </c>
      <c r="AM13" s="2">
        <f>COUNTIF(apr!$F13:$AJ13,"a")</f>
        <v>0</v>
      </c>
      <c r="AN13" s="2">
        <f>COUNTIF(apr!$F13:$AJ13,"l")</f>
        <v>0</v>
      </c>
      <c r="AO13" s="2">
        <v>2</v>
      </c>
      <c r="AP13" s="2">
        <f t="shared" si="3"/>
        <v>0</v>
      </c>
      <c r="AQ13" s="2">
        <f t="shared" ca="1" si="2"/>
        <v>30</v>
      </c>
      <c r="AR13" s="2">
        <f t="shared" ca="1" si="4"/>
        <v>23</v>
      </c>
      <c r="AS13" s="2">
        <v>18000</v>
      </c>
      <c r="AT13" s="2">
        <f t="shared" si="5"/>
        <v>900</v>
      </c>
      <c r="AU13" s="3">
        <f t="shared" ca="1" si="6"/>
        <v>600</v>
      </c>
      <c r="AV13" s="3">
        <f t="shared" si="7"/>
        <v>2000</v>
      </c>
      <c r="AW13" s="2">
        <f t="shared" ca="1" si="8"/>
        <v>13800</v>
      </c>
      <c r="AX13" s="3">
        <f t="shared" ca="1" si="9"/>
        <v>14900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 t="s">
        <v>17</v>
      </c>
      <c r="G14" s="10" t="s">
        <v>17</v>
      </c>
      <c r="H14" s="10"/>
      <c r="I14" s="10" t="s">
        <v>17</v>
      </c>
      <c r="J14" s="10" t="s">
        <v>17</v>
      </c>
      <c r="K14" s="10"/>
      <c r="L14" s="10"/>
      <c r="M14" s="10" t="s">
        <v>17</v>
      </c>
      <c r="N14" s="10" t="s">
        <v>17</v>
      </c>
      <c r="O14" s="10"/>
      <c r="P14" s="10" t="s">
        <v>17</v>
      </c>
      <c r="Q14" s="10" t="s">
        <v>17</v>
      </c>
      <c r="R14" s="10"/>
      <c r="S14" s="10"/>
      <c r="T14" s="10" t="s">
        <v>17</v>
      </c>
      <c r="U14" s="10" t="s">
        <v>17</v>
      </c>
      <c r="V14" s="10"/>
      <c r="W14" s="10" t="s">
        <v>17</v>
      </c>
      <c r="X14" s="10" t="s">
        <v>17</v>
      </c>
      <c r="Y14" s="10"/>
      <c r="Z14" s="10"/>
      <c r="AA14" s="10" t="s">
        <v>17</v>
      </c>
      <c r="AB14" s="10" t="s">
        <v>17</v>
      </c>
      <c r="AC14" s="10"/>
      <c r="AD14" s="10" t="s">
        <v>17</v>
      </c>
      <c r="AE14" s="10" t="s">
        <v>17</v>
      </c>
      <c r="AF14" s="10"/>
      <c r="AG14" s="10"/>
      <c r="AH14" s="10" t="s">
        <v>17</v>
      </c>
      <c r="AI14" s="10" t="s">
        <v>17</v>
      </c>
      <c r="AJ14" s="10" t="s">
        <v>17</v>
      </c>
      <c r="AL14" s="2">
        <f>COUNTIF(apr!$F14:$AJ14,"p")</f>
        <v>19</v>
      </c>
      <c r="AM14" s="2">
        <f>COUNTIF(apr!$F14:$AJ14,"a")</f>
        <v>0</v>
      </c>
      <c r="AN14" s="2">
        <f>COUNTIF(apr!$F14:$AJ14,"l")</f>
        <v>0</v>
      </c>
      <c r="AO14" s="2">
        <v>2</v>
      </c>
      <c r="AP14" s="2">
        <f t="shared" si="3"/>
        <v>0</v>
      </c>
      <c r="AQ14" s="2">
        <f t="shared" ca="1" si="2"/>
        <v>30</v>
      </c>
      <c r="AR14" s="2">
        <f t="shared" ca="1" si="4"/>
        <v>23</v>
      </c>
      <c r="AS14" s="2">
        <v>19000</v>
      </c>
      <c r="AT14" s="2">
        <f t="shared" si="5"/>
        <v>950</v>
      </c>
      <c r="AU14" s="3">
        <f t="shared" ca="1" si="6"/>
        <v>633.33333333333337</v>
      </c>
      <c r="AV14" s="3">
        <f t="shared" si="7"/>
        <v>2000</v>
      </c>
      <c r="AW14" s="2">
        <f t="shared" ca="1" si="8"/>
        <v>14566.666666666668</v>
      </c>
      <c r="AX14" s="3">
        <f t="shared" ca="1" si="9"/>
        <v>15616.666666666668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 t="s">
        <v>17</v>
      </c>
      <c r="G15" s="10" t="s">
        <v>17</v>
      </c>
      <c r="H15" s="10"/>
      <c r="I15" s="10" t="s">
        <v>17</v>
      </c>
      <c r="J15" s="10" t="s">
        <v>17</v>
      </c>
      <c r="K15" s="10"/>
      <c r="L15" s="10"/>
      <c r="M15" s="10" t="s">
        <v>17</v>
      </c>
      <c r="N15" s="10" t="s">
        <v>17</v>
      </c>
      <c r="O15" s="10"/>
      <c r="P15" s="10" t="s">
        <v>17</v>
      </c>
      <c r="Q15" s="10" t="s">
        <v>17</v>
      </c>
      <c r="R15" s="10"/>
      <c r="S15" s="10"/>
      <c r="T15" s="10" t="s">
        <v>17</v>
      </c>
      <c r="U15" s="10" t="s">
        <v>17</v>
      </c>
      <c r="V15" s="10"/>
      <c r="W15" s="10" t="s">
        <v>17</v>
      </c>
      <c r="X15" s="10" t="s">
        <v>17</v>
      </c>
      <c r="Y15" s="10"/>
      <c r="Z15" s="10"/>
      <c r="AA15" s="10" t="s">
        <v>17</v>
      </c>
      <c r="AB15" s="10" t="s">
        <v>17</v>
      </c>
      <c r="AC15" s="10"/>
      <c r="AD15" s="10" t="s">
        <v>17</v>
      </c>
      <c r="AE15" s="10" t="s">
        <v>17</v>
      </c>
      <c r="AF15" s="10"/>
      <c r="AG15" s="10"/>
      <c r="AH15" s="10" t="s">
        <v>17</v>
      </c>
      <c r="AI15" s="10" t="s">
        <v>17</v>
      </c>
      <c r="AJ15" s="10" t="s">
        <v>17</v>
      </c>
      <c r="AL15" s="2">
        <f>COUNTIF(apr!$F15:$AJ15,"p")</f>
        <v>19</v>
      </c>
      <c r="AM15" s="2">
        <f>COUNTIF(apr!$F15:$AJ15,"a")</f>
        <v>0</v>
      </c>
      <c r="AN15" s="2">
        <f>COUNTIF(apr!$F15:$AJ15,"l")</f>
        <v>0</v>
      </c>
      <c r="AO15" s="2">
        <v>2</v>
      </c>
      <c r="AP15" s="2">
        <f t="shared" si="3"/>
        <v>0</v>
      </c>
      <c r="AQ15" s="2">
        <f t="shared" ca="1" si="2"/>
        <v>30</v>
      </c>
      <c r="AR15" s="2">
        <f t="shared" ca="1" si="4"/>
        <v>23</v>
      </c>
      <c r="AS15" s="2">
        <v>20000</v>
      </c>
      <c r="AT15" s="2">
        <f t="shared" si="5"/>
        <v>1000</v>
      </c>
      <c r="AU15" s="3">
        <f t="shared" ca="1" si="6"/>
        <v>666.66666666666663</v>
      </c>
      <c r="AV15" s="3">
        <f t="shared" si="7"/>
        <v>2000</v>
      </c>
      <c r="AW15" s="2">
        <f t="shared" ca="1" si="8"/>
        <v>15333.333333333332</v>
      </c>
      <c r="AX15" s="3">
        <f t="shared" ca="1" si="9"/>
        <v>16333.333333333332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 t="s">
        <v>17</v>
      </c>
      <c r="G16" s="10" t="s">
        <v>17</v>
      </c>
      <c r="H16" s="10"/>
      <c r="I16" s="10" t="s">
        <v>17</v>
      </c>
      <c r="J16" s="10" t="s">
        <v>17</v>
      </c>
      <c r="K16" s="10"/>
      <c r="L16" s="10"/>
      <c r="M16" s="10" t="s">
        <v>17</v>
      </c>
      <c r="N16" s="10" t="s">
        <v>17</v>
      </c>
      <c r="O16" s="10"/>
      <c r="P16" s="10" t="s">
        <v>17</v>
      </c>
      <c r="Q16" s="10" t="s">
        <v>17</v>
      </c>
      <c r="R16" s="10"/>
      <c r="S16" s="10"/>
      <c r="T16" s="10" t="s">
        <v>17</v>
      </c>
      <c r="U16" s="10" t="s">
        <v>17</v>
      </c>
      <c r="V16" s="10"/>
      <c r="W16" s="10" t="s">
        <v>17</v>
      </c>
      <c r="X16" s="10" t="s">
        <v>17</v>
      </c>
      <c r="Y16" s="10"/>
      <c r="Z16" s="10"/>
      <c r="AA16" s="10" t="s">
        <v>17</v>
      </c>
      <c r="AB16" s="10" t="s">
        <v>17</v>
      </c>
      <c r="AC16" s="10"/>
      <c r="AD16" s="10" t="s">
        <v>17</v>
      </c>
      <c r="AE16" s="10" t="s">
        <v>17</v>
      </c>
      <c r="AF16" s="10"/>
      <c r="AG16" s="10"/>
      <c r="AH16" s="10" t="s">
        <v>17</v>
      </c>
      <c r="AI16" s="10" t="s">
        <v>17</v>
      </c>
      <c r="AJ16" s="10" t="s">
        <v>17</v>
      </c>
      <c r="AL16" s="2">
        <f>COUNTIF(apr!$F16:$AJ16,"p")</f>
        <v>19</v>
      </c>
      <c r="AM16" s="2">
        <f>COUNTIF(apr!$F16:$AJ16,"a")</f>
        <v>0</v>
      </c>
      <c r="AN16" s="2">
        <f>COUNTIF(apr!$F16:$AJ16,"l")</f>
        <v>0</v>
      </c>
      <c r="AO16" s="2">
        <v>2</v>
      </c>
      <c r="AP16" s="2">
        <f t="shared" si="3"/>
        <v>0</v>
      </c>
      <c r="AQ16" s="2">
        <f t="shared" ca="1" si="2"/>
        <v>30</v>
      </c>
      <c r="AR16" s="2">
        <f t="shared" ca="1" si="4"/>
        <v>23</v>
      </c>
      <c r="AS16" s="2">
        <v>21000</v>
      </c>
      <c r="AT16" s="2">
        <f t="shared" si="5"/>
        <v>1050</v>
      </c>
      <c r="AU16" s="3">
        <f t="shared" ca="1" si="6"/>
        <v>700</v>
      </c>
      <c r="AV16" s="3">
        <f t="shared" si="7"/>
        <v>3000</v>
      </c>
      <c r="AW16" s="2">
        <f t="shared" ca="1" si="8"/>
        <v>16100</v>
      </c>
      <c r="AX16" s="3">
        <f t="shared" ca="1" si="9"/>
        <v>18050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 t="s">
        <v>17</v>
      </c>
      <c r="G17" s="10" t="s">
        <v>17</v>
      </c>
      <c r="H17" s="10"/>
      <c r="I17" s="10" t="s">
        <v>17</v>
      </c>
      <c r="J17" s="10" t="s">
        <v>17</v>
      </c>
      <c r="K17" s="10"/>
      <c r="L17" s="10"/>
      <c r="M17" s="10" t="s">
        <v>17</v>
      </c>
      <c r="N17" s="10" t="s">
        <v>17</v>
      </c>
      <c r="O17" s="10"/>
      <c r="P17" s="10" t="s">
        <v>17</v>
      </c>
      <c r="Q17" s="10" t="s">
        <v>17</v>
      </c>
      <c r="R17" s="10"/>
      <c r="S17" s="10"/>
      <c r="T17" s="10" t="s">
        <v>17</v>
      </c>
      <c r="U17" s="10" t="s">
        <v>17</v>
      </c>
      <c r="V17" s="10"/>
      <c r="W17" s="10" t="s">
        <v>17</v>
      </c>
      <c r="X17" s="10" t="s">
        <v>17</v>
      </c>
      <c r="Y17" s="10"/>
      <c r="Z17" s="10"/>
      <c r="AA17" s="10" t="s">
        <v>17</v>
      </c>
      <c r="AB17" s="10" t="s">
        <v>17</v>
      </c>
      <c r="AC17" s="10"/>
      <c r="AD17" s="10" t="s">
        <v>17</v>
      </c>
      <c r="AE17" s="10" t="s">
        <v>17</v>
      </c>
      <c r="AF17" s="10"/>
      <c r="AG17" s="10"/>
      <c r="AH17" s="10" t="s">
        <v>17</v>
      </c>
      <c r="AI17" s="10" t="s">
        <v>17</v>
      </c>
      <c r="AJ17" s="10" t="s">
        <v>17</v>
      </c>
      <c r="AL17" s="2">
        <f>COUNTIF(apr!$F17:$AJ17,"p")</f>
        <v>19</v>
      </c>
      <c r="AM17" s="2">
        <f>COUNTIF(apr!$F17:$AJ17,"a")</f>
        <v>0</v>
      </c>
      <c r="AN17" s="2">
        <f>COUNTIF(apr!$F17:$AJ17,"l")</f>
        <v>0</v>
      </c>
      <c r="AO17" s="2">
        <v>2</v>
      </c>
      <c r="AP17" s="2">
        <f t="shared" si="3"/>
        <v>0</v>
      </c>
      <c r="AQ17" s="2">
        <f t="shared" ca="1" si="2"/>
        <v>30</v>
      </c>
      <c r="AR17" s="2">
        <f t="shared" ca="1" si="4"/>
        <v>23</v>
      </c>
      <c r="AS17" s="2">
        <v>22000</v>
      </c>
      <c r="AT17" s="2">
        <f t="shared" si="5"/>
        <v>1100</v>
      </c>
      <c r="AU17" s="3">
        <f t="shared" ca="1" si="6"/>
        <v>733.33333333333337</v>
      </c>
      <c r="AV17" s="3">
        <f t="shared" si="7"/>
        <v>3000</v>
      </c>
      <c r="AW17" s="2">
        <f t="shared" ca="1" si="8"/>
        <v>16866.666666666668</v>
      </c>
      <c r="AX17" s="3">
        <f t="shared" ca="1" si="9"/>
        <v>18766.666666666668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 t="s">
        <v>17</v>
      </c>
      <c r="G18" s="10" t="s">
        <v>17</v>
      </c>
      <c r="H18" s="10"/>
      <c r="I18" s="10" t="s">
        <v>17</v>
      </c>
      <c r="J18" s="10" t="s">
        <v>17</v>
      </c>
      <c r="K18" s="10"/>
      <c r="L18" s="10"/>
      <c r="M18" s="10" t="s">
        <v>17</v>
      </c>
      <c r="N18" s="10" t="s">
        <v>17</v>
      </c>
      <c r="O18" s="10"/>
      <c r="P18" s="10" t="s">
        <v>17</v>
      </c>
      <c r="Q18" s="10" t="s">
        <v>17</v>
      </c>
      <c r="R18" s="10"/>
      <c r="S18" s="10"/>
      <c r="T18" s="10" t="s">
        <v>17</v>
      </c>
      <c r="U18" s="10" t="s">
        <v>17</v>
      </c>
      <c r="V18" s="10"/>
      <c r="W18" s="10" t="s">
        <v>17</v>
      </c>
      <c r="X18" s="10" t="s">
        <v>17</v>
      </c>
      <c r="Y18" s="10"/>
      <c r="Z18" s="10"/>
      <c r="AA18" s="10" t="s">
        <v>17</v>
      </c>
      <c r="AB18" s="10" t="s">
        <v>17</v>
      </c>
      <c r="AC18" s="10"/>
      <c r="AD18" s="10" t="s">
        <v>17</v>
      </c>
      <c r="AE18" s="10" t="s">
        <v>17</v>
      </c>
      <c r="AF18" s="10"/>
      <c r="AG18" s="10"/>
      <c r="AH18" s="10" t="s">
        <v>17</v>
      </c>
      <c r="AI18" s="10" t="s">
        <v>17</v>
      </c>
      <c r="AJ18" s="10" t="s">
        <v>17</v>
      </c>
      <c r="AL18" s="2">
        <f>COUNTIF(apr!$F18:$AJ18,"p")</f>
        <v>19</v>
      </c>
      <c r="AM18" s="2">
        <f>COUNTIF(apr!$F18:$AJ18,"a")</f>
        <v>0</v>
      </c>
      <c r="AN18" s="2">
        <f>COUNTIF(apr!$F18:$AJ18,"l")</f>
        <v>0</v>
      </c>
      <c r="AO18" s="2">
        <v>2</v>
      </c>
      <c r="AP18" s="2">
        <f t="shared" si="3"/>
        <v>0</v>
      </c>
      <c r="AQ18" s="2">
        <f t="shared" ca="1" si="2"/>
        <v>30</v>
      </c>
      <c r="AR18" s="2">
        <f t="shared" ca="1" si="4"/>
        <v>23</v>
      </c>
      <c r="AS18" s="2">
        <v>23000</v>
      </c>
      <c r="AT18" s="2">
        <f t="shared" si="5"/>
        <v>1150</v>
      </c>
      <c r="AU18" s="3">
        <f t="shared" ca="1" si="6"/>
        <v>766.66666666666663</v>
      </c>
      <c r="AV18" s="3">
        <f t="shared" si="7"/>
        <v>3000</v>
      </c>
      <c r="AW18" s="2">
        <f t="shared" ca="1" si="8"/>
        <v>17633.333333333332</v>
      </c>
      <c r="AX18" s="3">
        <f t="shared" ca="1" si="9"/>
        <v>19483.333333333332</v>
      </c>
    </row>
    <row r="19" spans="2:50" x14ac:dyDescent="0.25">
      <c r="B19" s="11" t="s">
        <v>27</v>
      </c>
      <c r="C19" s="1" t="s">
        <v>46</v>
      </c>
      <c r="D19" s="29">
        <v>43475</v>
      </c>
      <c r="E19" s="1" t="s">
        <v>14</v>
      </c>
      <c r="F19" s="10" t="s">
        <v>17</v>
      </c>
      <c r="G19" s="10" t="s">
        <v>17</v>
      </c>
      <c r="H19" s="10"/>
      <c r="I19" s="10" t="s">
        <v>17</v>
      </c>
      <c r="J19" s="10" t="s">
        <v>17</v>
      </c>
      <c r="K19" s="10"/>
      <c r="L19" s="10"/>
      <c r="M19" s="10" t="s">
        <v>17</v>
      </c>
      <c r="N19" s="10" t="s">
        <v>17</v>
      </c>
      <c r="O19" s="10"/>
      <c r="P19" s="10" t="s">
        <v>17</v>
      </c>
      <c r="Q19" s="10" t="s">
        <v>17</v>
      </c>
      <c r="R19" s="10"/>
      <c r="S19" s="10"/>
      <c r="T19" s="10" t="s">
        <v>17</v>
      </c>
      <c r="U19" s="10" t="s">
        <v>17</v>
      </c>
      <c r="V19" s="10"/>
      <c r="W19" s="10" t="s">
        <v>17</v>
      </c>
      <c r="X19" s="10" t="s">
        <v>17</v>
      </c>
      <c r="Y19" s="10"/>
      <c r="Z19" s="10"/>
      <c r="AA19" s="10" t="s">
        <v>17</v>
      </c>
      <c r="AB19" s="10" t="s">
        <v>17</v>
      </c>
      <c r="AC19" s="10"/>
      <c r="AD19" s="10" t="s">
        <v>17</v>
      </c>
      <c r="AE19" s="10" t="s">
        <v>17</v>
      </c>
      <c r="AF19" s="10"/>
      <c r="AG19" s="10"/>
      <c r="AH19" s="10" t="s">
        <v>17</v>
      </c>
      <c r="AI19" s="10" t="s">
        <v>17</v>
      </c>
      <c r="AJ19" s="10" t="s">
        <v>17</v>
      </c>
      <c r="AL19" s="2">
        <f>COUNTIF(apr!$F19:$AJ19,"p")</f>
        <v>19</v>
      </c>
      <c r="AM19" s="2">
        <f>COUNTIF(apr!$F19:$AJ19,"a")</f>
        <v>0</v>
      </c>
      <c r="AN19" s="2">
        <f>COUNTIF(apr!$F19:$AJ19,"l")</f>
        <v>0</v>
      </c>
      <c r="AO19" s="2">
        <v>2</v>
      </c>
      <c r="AP19" s="2">
        <f t="shared" si="3"/>
        <v>0</v>
      </c>
      <c r="AQ19" s="2">
        <f t="shared" ca="1" si="2"/>
        <v>30</v>
      </c>
      <c r="AR19" s="2">
        <f t="shared" ca="1" si="4"/>
        <v>23</v>
      </c>
      <c r="AS19" s="2">
        <v>24000</v>
      </c>
      <c r="AT19" s="2">
        <f t="shared" si="5"/>
        <v>1200</v>
      </c>
      <c r="AU19" s="3">
        <f t="shared" ca="1" si="6"/>
        <v>800</v>
      </c>
      <c r="AV19" s="3">
        <f t="shared" si="7"/>
        <v>3000</v>
      </c>
      <c r="AW19" s="2">
        <f t="shared" ca="1" si="8"/>
        <v>18400</v>
      </c>
      <c r="AX19" s="3">
        <f t="shared" ca="1" si="9"/>
        <v>20200</v>
      </c>
    </row>
    <row r="20" spans="2:50" x14ac:dyDescent="0.25">
      <c r="B20" s="11" t="s">
        <v>28</v>
      </c>
      <c r="C20" s="19" t="s">
        <v>47</v>
      </c>
      <c r="D20" s="29">
        <v>43476</v>
      </c>
      <c r="E20" s="1" t="s">
        <v>16</v>
      </c>
      <c r="F20" s="10" t="s">
        <v>17</v>
      </c>
      <c r="G20" s="10" t="s">
        <v>17</v>
      </c>
      <c r="H20" s="10"/>
      <c r="I20" s="10" t="s">
        <v>17</v>
      </c>
      <c r="J20" s="10" t="s">
        <v>17</v>
      </c>
      <c r="K20" s="10"/>
      <c r="L20" s="10"/>
      <c r="M20" s="10" t="s">
        <v>17</v>
      </c>
      <c r="N20" s="10" t="s">
        <v>17</v>
      </c>
      <c r="O20" s="10"/>
      <c r="P20" s="10" t="s">
        <v>17</v>
      </c>
      <c r="Q20" s="10" t="s">
        <v>17</v>
      </c>
      <c r="R20" s="10"/>
      <c r="S20" s="10"/>
      <c r="T20" s="10" t="s">
        <v>17</v>
      </c>
      <c r="U20" s="10" t="s">
        <v>17</v>
      </c>
      <c r="V20" s="10"/>
      <c r="W20" s="10" t="s">
        <v>17</v>
      </c>
      <c r="X20" s="10" t="s">
        <v>17</v>
      </c>
      <c r="Y20" s="10"/>
      <c r="Z20" s="10"/>
      <c r="AA20" s="10" t="s">
        <v>17</v>
      </c>
      <c r="AB20" s="10" t="s">
        <v>17</v>
      </c>
      <c r="AC20" s="10"/>
      <c r="AD20" s="10" t="s">
        <v>17</v>
      </c>
      <c r="AE20" s="10" t="s">
        <v>17</v>
      </c>
      <c r="AF20" s="10"/>
      <c r="AG20" s="10"/>
      <c r="AH20" s="10" t="s">
        <v>17</v>
      </c>
      <c r="AI20" s="10" t="s">
        <v>17</v>
      </c>
      <c r="AJ20" s="10" t="s">
        <v>17</v>
      </c>
      <c r="AL20" s="2">
        <f>COUNTIF(apr!$F20:$AJ20,"p")</f>
        <v>19</v>
      </c>
      <c r="AM20" s="2">
        <f>COUNTIF(apr!$F20:$AJ20,"a")</f>
        <v>0</v>
      </c>
      <c r="AN20" s="2">
        <f>COUNTIF(apr!$F20:$AJ20,"l")</f>
        <v>0</v>
      </c>
      <c r="AO20" s="2">
        <v>2</v>
      </c>
      <c r="AP20" s="2">
        <f t="shared" si="3"/>
        <v>0</v>
      </c>
      <c r="AQ20" s="2">
        <f t="shared" ca="1" si="2"/>
        <v>30</v>
      </c>
      <c r="AR20" s="2">
        <f t="shared" ca="1" si="4"/>
        <v>23</v>
      </c>
      <c r="AS20" s="2">
        <v>25000</v>
      </c>
      <c r="AT20" s="2">
        <f t="shared" si="5"/>
        <v>1250</v>
      </c>
      <c r="AU20" s="3">
        <f t="shared" ca="1" si="6"/>
        <v>833.33333333333337</v>
      </c>
      <c r="AV20" s="3">
        <f t="shared" si="7"/>
        <v>3000</v>
      </c>
      <c r="AW20" s="2">
        <f t="shared" ca="1" si="8"/>
        <v>19166.666666666668</v>
      </c>
      <c r="AX20" s="3">
        <f t="shared" ca="1" si="9"/>
        <v>20916.666666666668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COUNTIF(apr!$F21:$AJ21,"p")</f>
        <v>0</v>
      </c>
      <c r="AM21" s="2">
        <f>COUNTIF(apr!$F21:$AJ21,"a")</f>
        <v>0</v>
      </c>
      <c r="AN21" s="2">
        <f>COUNTIF(apr!$F21:$AJ21,"l")</f>
        <v>0</v>
      </c>
      <c r="AO21" s="2">
        <v>2</v>
      </c>
      <c r="AP21" s="2">
        <f t="shared" si="3"/>
        <v>0</v>
      </c>
      <c r="AQ21" s="2">
        <f t="shared" ca="1" si="2"/>
        <v>30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866.66666666666663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COUNTIF(apr!$F22:$AJ22,"p")</f>
        <v>0</v>
      </c>
      <c r="AM22" s="2">
        <f>COUNTIF(apr!$F22:$AJ22,"a")</f>
        <v>0</v>
      </c>
      <c r="AN22" s="2">
        <f>COUNTIF(apr!$F22:$AJ22,"l")</f>
        <v>0</v>
      </c>
      <c r="AO22" s="2">
        <v>2</v>
      </c>
      <c r="AP22" s="2">
        <f t="shared" si="3"/>
        <v>0</v>
      </c>
      <c r="AQ22" s="2">
        <f t="shared" ca="1" si="2"/>
        <v>30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900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COUNTIF(apr!$F23:$AJ23,"p")</f>
        <v>0</v>
      </c>
      <c r="AM23" s="2">
        <f>COUNTIF(apr!$F23:$AJ23,"a")</f>
        <v>0</v>
      </c>
      <c r="AN23" s="2">
        <f>COUNTIF(apr!$F23:$AJ23,"l")</f>
        <v>0</v>
      </c>
      <c r="AO23" s="2">
        <v>2</v>
      </c>
      <c r="AP23" s="2">
        <f t="shared" si="3"/>
        <v>0</v>
      </c>
      <c r="AQ23" s="2">
        <f t="shared" ca="1" si="2"/>
        <v>30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933.33333333333337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x14ac:dyDescent="0.25">
      <c r="B24" s="11" t="s">
        <v>55</v>
      </c>
      <c r="C24" s="1" t="s">
        <v>56</v>
      </c>
      <c r="D24" s="29">
        <v>43480</v>
      </c>
      <c r="E24" s="1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COUNTIF(apr!$F24:$AJ24,"p")</f>
        <v>0</v>
      </c>
      <c r="AM24" s="2">
        <f>COUNTIF(apr!$F24:$AJ24,"a")</f>
        <v>0</v>
      </c>
      <c r="AN24" s="2">
        <f>COUNTIF(apr!$F24:$AJ24,"l")</f>
        <v>0</v>
      </c>
      <c r="AO24" s="2">
        <v>2</v>
      </c>
      <c r="AP24" s="2">
        <f t="shared" si="3"/>
        <v>0</v>
      </c>
      <c r="AQ24" s="2">
        <f t="shared" ca="1" si="2"/>
        <v>30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966.66666666666663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8" priority="1">
      <formula>F$8="sun"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156C-B904-48F9-A7BC-B615484FBC71}">
  <sheetPr codeName="Sheet6"/>
  <dimension ref="B2:AX24"/>
  <sheetViews>
    <sheetView showGridLines="0" workbookViewId="0">
      <selection activeCell="L13" sqref="L13"/>
    </sheetView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may</v>
      </c>
      <c r="G6" s="49"/>
      <c r="K6" s="45">
        <f ca="1">DATEVALUE("1"&amp;F6)</f>
        <v>43586</v>
      </c>
      <c r="L6" s="45"/>
      <c r="M6" s="45"/>
      <c r="N6" s="45"/>
      <c r="O6" s="46"/>
      <c r="P6" s="7" t="s">
        <v>29</v>
      </c>
      <c r="Q6" s="47">
        <f ca="1">EOMONTH(K6,0)</f>
        <v>43616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Wed</v>
      </c>
      <c r="G8" s="5" t="str">
        <f t="shared" ref="G8:AJ8" ca="1" si="0">TEXT(G9,"ddd")</f>
        <v>Thu</v>
      </c>
      <c r="H8" s="5" t="str">
        <f ca="1">TEXT(H9,"ddd")</f>
        <v>Fri</v>
      </c>
      <c r="I8" s="5" t="str">
        <f t="shared" ca="1" si="0"/>
        <v>Sat</v>
      </c>
      <c r="J8" s="5" t="str">
        <f t="shared" ca="1" si="0"/>
        <v>Sun</v>
      </c>
      <c r="K8" s="5" t="str">
        <f t="shared" ca="1" si="0"/>
        <v>Mon</v>
      </c>
      <c r="L8" s="5" t="str">
        <f t="shared" ca="1" si="0"/>
        <v>Tue</v>
      </c>
      <c r="M8" s="5" t="str">
        <f t="shared" ca="1" si="0"/>
        <v>Wed</v>
      </c>
      <c r="N8" s="5" t="str">
        <f t="shared" ca="1" si="0"/>
        <v>Thu</v>
      </c>
      <c r="O8" s="5" t="str">
        <f t="shared" ca="1" si="0"/>
        <v>Fri</v>
      </c>
      <c r="P8" s="5" t="str">
        <f t="shared" ca="1" si="0"/>
        <v>Sat</v>
      </c>
      <c r="Q8" s="5" t="str">
        <f t="shared" ca="1" si="0"/>
        <v>Sun</v>
      </c>
      <c r="R8" s="5" t="str">
        <f t="shared" ca="1" si="0"/>
        <v>Mon</v>
      </c>
      <c r="S8" s="5" t="str">
        <f t="shared" ca="1" si="0"/>
        <v>Tue</v>
      </c>
      <c r="T8" s="5" t="str">
        <f t="shared" ca="1" si="0"/>
        <v>Wed</v>
      </c>
      <c r="U8" s="5" t="str">
        <f t="shared" ca="1" si="0"/>
        <v>Thu</v>
      </c>
      <c r="V8" s="5" t="str">
        <f t="shared" ca="1" si="0"/>
        <v>Fri</v>
      </c>
      <c r="W8" s="5" t="str">
        <f t="shared" ca="1" si="0"/>
        <v>Sat</v>
      </c>
      <c r="X8" s="5" t="str">
        <f t="shared" ca="1" si="0"/>
        <v>Sun</v>
      </c>
      <c r="Y8" s="5" t="str">
        <f t="shared" ca="1" si="0"/>
        <v>Mon</v>
      </c>
      <c r="Z8" s="5" t="str">
        <f t="shared" ca="1" si="0"/>
        <v>Tue</v>
      </c>
      <c r="AA8" s="5" t="str">
        <f t="shared" ca="1" si="0"/>
        <v>Wed</v>
      </c>
      <c r="AB8" s="5" t="str">
        <f t="shared" ca="1" si="0"/>
        <v>Thu</v>
      </c>
      <c r="AC8" s="5" t="str">
        <f t="shared" ca="1" si="0"/>
        <v>Fri</v>
      </c>
      <c r="AD8" s="5" t="str">
        <f t="shared" ca="1" si="0"/>
        <v>Sat</v>
      </c>
      <c r="AE8" s="5" t="str">
        <f t="shared" ca="1" si="0"/>
        <v>Sun</v>
      </c>
      <c r="AF8" s="5" t="str">
        <f t="shared" ca="1" si="0"/>
        <v>Mon</v>
      </c>
      <c r="AG8" s="5" t="str">
        <f t="shared" ca="1" si="0"/>
        <v>Tue</v>
      </c>
      <c r="AH8" s="5" t="str">
        <f t="shared" ca="1" si="0"/>
        <v>Wed</v>
      </c>
      <c r="AI8" s="5" t="str">
        <f t="shared" ca="1" si="0"/>
        <v>Thu</v>
      </c>
      <c r="AJ8" s="5" t="str">
        <f t="shared" ca="1" si="0"/>
        <v>Fri</v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43586</v>
      </c>
      <c r="G9" s="6">
        <f t="shared" ref="G9:AJ9" ca="1" si="1">IF(F9&lt;$Q$6,F9+1,"")</f>
        <v>43587</v>
      </c>
      <c r="H9" s="6">
        <f t="shared" ca="1" si="1"/>
        <v>43588</v>
      </c>
      <c r="I9" s="6">
        <f t="shared" ca="1" si="1"/>
        <v>43589</v>
      </c>
      <c r="J9" s="6">
        <f t="shared" ca="1" si="1"/>
        <v>43590</v>
      </c>
      <c r="K9" s="6">
        <f t="shared" ca="1" si="1"/>
        <v>43591</v>
      </c>
      <c r="L9" s="6">
        <f t="shared" ca="1" si="1"/>
        <v>43592</v>
      </c>
      <c r="M9" s="6">
        <f t="shared" ca="1" si="1"/>
        <v>43593</v>
      </c>
      <c r="N9" s="6">
        <f t="shared" ca="1" si="1"/>
        <v>43594</v>
      </c>
      <c r="O9" s="6">
        <f t="shared" ca="1" si="1"/>
        <v>43595</v>
      </c>
      <c r="P9" s="6">
        <f t="shared" ca="1" si="1"/>
        <v>43596</v>
      </c>
      <c r="Q9" s="6">
        <f t="shared" ca="1" si="1"/>
        <v>43597</v>
      </c>
      <c r="R9" s="6">
        <f t="shared" ca="1" si="1"/>
        <v>43598</v>
      </c>
      <c r="S9" s="6">
        <f t="shared" ca="1" si="1"/>
        <v>43599</v>
      </c>
      <c r="T9" s="6">
        <f t="shared" ca="1" si="1"/>
        <v>43600</v>
      </c>
      <c r="U9" s="6">
        <f t="shared" ca="1" si="1"/>
        <v>43601</v>
      </c>
      <c r="V9" s="6">
        <f t="shared" ca="1" si="1"/>
        <v>43602</v>
      </c>
      <c r="W9" s="6">
        <f t="shared" ca="1" si="1"/>
        <v>43603</v>
      </c>
      <c r="X9" s="6">
        <f t="shared" ca="1" si="1"/>
        <v>43604</v>
      </c>
      <c r="Y9" s="6">
        <f t="shared" ca="1" si="1"/>
        <v>43605</v>
      </c>
      <c r="Z9" s="6">
        <f t="shared" ca="1" si="1"/>
        <v>43606</v>
      </c>
      <c r="AA9" s="6">
        <f t="shared" ca="1" si="1"/>
        <v>43607</v>
      </c>
      <c r="AB9" s="6">
        <f t="shared" ca="1" si="1"/>
        <v>43608</v>
      </c>
      <c r="AC9" s="6">
        <f t="shared" ca="1" si="1"/>
        <v>43609</v>
      </c>
      <c r="AD9" s="6">
        <f t="shared" ca="1" si="1"/>
        <v>43610</v>
      </c>
      <c r="AE9" s="6">
        <f t="shared" ca="1" si="1"/>
        <v>43611</v>
      </c>
      <c r="AF9" s="6">
        <f t="shared" ca="1" si="1"/>
        <v>43612</v>
      </c>
      <c r="AG9" s="6">
        <f t="shared" ca="1" si="1"/>
        <v>43613</v>
      </c>
      <c r="AH9" s="6">
        <f t="shared" ca="1" si="1"/>
        <v>43614</v>
      </c>
      <c r="AI9" s="6">
        <f t="shared" ca="1" si="1"/>
        <v>43615</v>
      </c>
      <c r="AJ9" s="6">
        <f t="shared" ca="1" si="1"/>
        <v>43616</v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30" t="s">
        <v>13</v>
      </c>
      <c r="C10" s="31" t="s">
        <v>37</v>
      </c>
      <c r="D10" s="32">
        <v>43466</v>
      </c>
      <c r="E10" s="33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L10" s="2">
        <f>COUNTIF(may!$F10:$AJ10,"p")</f>
        <v>0</v>
      </c>
      <c r="AM10" s="2">
        <f>COUNTIF(may!$F10:$AJ10,"a")</f>
        <v>0</v>
      </c>
      <c r="AN10" s="2">
        <f>COUNTIF(may!$F10:$AJ10,"l")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31</v>
      </c>
      <c r="AR10" s="2">
        <f>IF(AL10=0,0,COUNTIF($F$8:$AJ$8,"sun")+AL10)</f>
        <v>0</v>
      </c>
      <c r="AS10" s="2">
        <v>15000</v>
      </c>
      <c r="AT10" s="2">
        <f>AS10*5%</f>
        <v>750</v>
      </c>
      <c r="AU10" s="3">
        <f ca="1">AS10/AQ10</f>
        <v>483.87096774193549</v>
      </c>
      <c r="AV10" s="3">
        <f>IF(AS10&gt;20000,3000,2000)</f>
        <v>2000</v>
      </c>
      <c r="AW10" s="2">
        <f ca="1">AU10*AR10</f>
        <v>0</v>
      </c>
      <c r="AX10" s="3">
        <f>IF(AL10=0,0,AW10+AV10-AT10)</f>
        <v>0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L11" s="2">
        <f>COUNTIF(may!$F11:$AJ11,"p")</f>
        <v>0</v>
      </c>
      <c r="AM11" s="2">
        <f>COUNTIF(may!$F11:$AJ11,"a")</f>
        <v>0</v>
      </c>
      <c r="AN11" s="2">
        <f>COUNTIF(may!$F11:$AJ11,"l")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31</v>
      </c>
      <c r="AR11" s="2">
        <f t="shared" ref="AR11:AR24" si="4">IF(AL11=0,0,COUNTIF($F$8:$AJ$8,"sun")+AL11)</f>
        <v>0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516.12903225806451</v>
      </c>
      <c r="AV11" s="3">
        <f t="shared" ref="AV11:AV24" si="7">IF(AS11&gt;20000,3000,2000)</f>
        <v>2000</v>
      </c>
      <c r="AW11" s="2">
        <f t="shared" ref="AW11:AW24" ca="1" si="8">AU11*AR11</f>
        <v>0</v>
      </c>
      <c r="AX11" s="3">
        <f t="shared" ref="AX11:AX24" si="9">IF(AL11=0,0,AW11+AV11-AT11)</f>
        <v>0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L12" s="2">
        <f>COUNTIF(may!$F12:$AJ12,"p")</f>
        <v>0</v>
      </c>
      <c r="AM12" s="2">
        <f>COUNTIF(may!$F12:$AJ12,"a")</f>
        <v>0</v>
      </c>
      <c r="AN12" s="2">
        <f>COUNTIF(may!$F12:$AJ12,"l")</f>
        <v>0</v>
      </c>
      <c r="AO12" s="2">
        <v>2</v>
      </c>
      <c r="AP12" s="2">
        <f t="shared" si="3"/>
        <v>0</v>
      </c>
      <c r="AQ12" s="2">
        <f t="shared" ca="1" si="2"/>
        <v>31</v>
      </c>
      <c r="AR12" s="2">
        <f t="shared" si="4"/>
        <v>0</v>
      </c>
      <c r="AS12" s="2">
        <v>17000</v>
      </c>
      <c r="AT12" s="2">
        <f t="shared" si="5"/>
        <v>850</v>
      </c>
      <c r="AU12" s="3">
        <f t="shared" ca="1" si="6"/>
        <v>548.38709677419354</v>
      </c>
      <c r="AV12" s="3">
        <f t="shared" si="7"/>
        <v>2000</v>
      </c>
      <c r="AW12" s="2">
        <f t="shared" ca="1" si="8"/>
        <v>0</v>
      </c>
      <c r="AX12" s="3">
        <f t="shared" si="9"/>
        <v>0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L13" s="2">
        <f>COUNTIF(may!$F13:$AJ13,"p")</f>
        <v>0</v>
      </c>
      <c r="AM13" s="2">
        <f>COUNTIF(may!$F13:$AJ13,"a")</f>
        <v>0</v>
      </c>
      <c r="AN13" s="2">
        <f>COUNTIF(may!$F13:$AJ13,"l")</f>
        <v>0</v>
      </c>
      <c r="AO13" s="2">
        <v>2</v>
      </c>
      <c r="AP13" s="2">
        <f t="shared" si="3"/>
        <v>0</v>
      </c>
      <c r="AQ13" s="2">
        <f t="shared" ca="1" si="2"/>
        <v>31</v>
      </c>
      <c r="AR13" s="2">
        <f t="shared" si="4"/>
        <v>0</v>
      </c>
      <c r="AS13" s="2">
        <v>18000</v>
      </c>
      <c r="AT13" s="2">
        <f t="shared" si="5"/>
        <v>900</v>
      </c>
      <c r="AU13" s="3">
        <f t="shared" ca="1" si="6"/>
        <v>580.64516129032256</v>
      </c>
      <c r="AV13" s="3">
        <f t="shared" si="7"/>
        <v>2000</v>
      </c>
      <c r="AW13" s="2">
        <f t="shared" ca="1" si="8"/>
        <v>0</v>
      </c>
      <c r="AX13" s="3">
        <f t="shared" si="9"/>
        <v>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L14" s="2">
        <f>COUNTIF(may!$F14:$AJ14,"p")</f>
        <v>0</v>
      </c>
      <c r="AM14" s="2">
        <f>COUNTIF(may!$F14:$AJ14,"a")</f>
        <v>0</v>
      </c>
      <c r="AN14" s="2">
        <f>COUNTIF(may!$F14:$AJ14,"l")</f>
        <v>0</v>
      </c>
      <c r="AO14" s="2">
        <v>2</v>
      </c>
      <c r="AP14" s="2">
        <f t="shared" si="3"/>
        <v>0</v>
      </c>
      <c r="AQ14" s="2">
        <f t="shared" ca="1" si="2"/>
        <v>31</v>
      </c>
      <c r="AR14" s="2">
        <f t="shared" si="4"/>
        <v>0</v>
      </c>
      <c r="AS14" s="2">
        <v>19000</v>
      </c>
      <c r="AT14" s="2">
        <f t="shared" si="5"/>
        <v>950</v>
      </c>
      <c r="AU14" s="3">
        <f t="shared" ca="1" si="6"/>
        <v>612.90322580645159</v>
      </c>
      <c r="AV14" s="3">
        <f t="shared" si="7"/>
        <v>2000</v>
      </c>
      <c r="AW14" s="2">
        <f t="shared" ca="1" si="8"/>
        <v>0</v>
      </c>
      <c r="AX14" s="3">
        <f t="shared" si="9"/>
        <v>0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L15" s="2">
        <f>COUNTIF(may!$F15:$AJ15,"p")</f>
        <v>0</v>
      </c>
      <c r="AM15" s="2">
        <f>COUNTIF(may!$F15:$AJ15,"a")</f>
        <v>0</v>
      </c>
      <c r="AN15" s="2">
        <f>COUNTIF(may!$F15:$AJ15,"l")</f>
        <v>0</v>
      </c>
      <c r="AO15" s="2">
        <v>2</v>
      </c>
      <c r="AP15" s="2">
        <f t="shared" si="3"/>
        <v>0</v>
      </c>
      <c r="AQ15" s="2">
        <f t="shared" ca="1" si="2"/>
        <v>31</v>
      </c>
      <c r="AR15" s="2">
        <f t="shared" si="4"/>
        <v>0</v>
      </c>
      <c r="AS15" s="2">
        <v>20000</v>
      </c>
      <c r="AT15" s="2">
        <f t="shared" si="5"/>
        <v>1000</v>
      </c>
      <c r="AU15" s="3">
        <f t="shared" ca="1" si="6"/>
        <v>645.16129032258061</v>
      </c>
      <c r="AV15" s="3">
        <f t="shared" si="7"/>
        <v>2000</v>
      </c>
      <c r="AW15" s="2">
        <f t="shared" ca="1" si="8"/>
        <v>0</v>
      </c>
      <c r="AX15" s="3">
        <f t="shared" si="9"/>
        <v>0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L16" s="2">
        <f>COUNTIF(may!$F16:$AJ16,"p")</f>
        <v>0</v>
      </c>
      <c r="AM16" s="2">
        <f>COUNTIF(may!$F16:$AJ16,"a")</f>
        <v>0</v>
      </c>
      <c r="AN16" s="2">
        <f>COUNTIF(may!$F16:$AJ16,"l")</f>
        <v>0</v>
      </c>
      <c r="AO16" s="2">
        <v>2</v>
      </c>
      <c r="AP16" s="2">
        <f t="shared" si="3"/>
        <v>0</v>
      </c>
      <c r="AQ16" s="2">
        <f t="shared" ca="1" si="2"/>
        <v>31</v>
      </c>
      <c r="AR16" s="2">
        <f t="shared" si="4"/>
        <v>0</v>
      </c>
      <c r="AS16" s="2">
        <v>21000</v>
      </c>
      <c r="AT16" s="2">
        <f t="shared" si="5"/>
        <v>1050</v>
      </c>
      <c r="AU16" s="3">
        <f t="shared" ca="1" si="6"/>
        <v>677.41935483870964</v>
      </c>
      <c r="AV16" s="3">
        <f t="shared" si="7"/>
        <v>3000</v>
      </c>
      <c r="AW16" s="2">
        <f t="shared" ca="1" si="8"/>
        <v>0</v>
      </c>
      <c r="AX16" s="3">
        <f t="shared" si="9"/>
        <v>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2">
        <f>COUNTIF(may!$F17:$AJ17,"p")</f>
        <v>0</v>
      </c>
      <c r="AM17" s="2">
        <f>COUNTIF(may!$F17:$AJ17,"a")</f>
        <v>0</v>
      </c>
      <c r="AN17" s="2">
        <f>COUNTIF(may!$F17:$AJ17,"l")</f>
        <v>0</v>
      </c>
      <c r="AO17" s="2">
        <v>2</v>
      </c>
      <c r="AP17" s="2">
        <f t="shared" si="3"/>
        <v>0</v>
      </c>
      <c r="AQ17" s="2">
        <f t="shared" ca="1" si="2"/>
        <v>31</v>
      </c>
      <c r="AR17" s="2">
        <f t="shared" si="4"/>
        <v>0</v>
      </c>
      <c r="AS17" s="2">
        <v>22000</v>
      </c>
      <c r="AT17" s="2">
        <f t="shared" si="5"/>
        <v>1100</v>
      </c>
      <c r="AU17" s="3">
        <f t="shared" ca="1" si="6"/>
        <v>709.67741935483866</v>
      </c>
      <c r="AV17" s="3">
        <f t="shared" si="7"/>
        <v>3000</v>
      </c>
      <c r="AW17" s="2">
        <f t="shared" ca="1" si="8"/>
        <v>0</v>
      </c>
      <c r="AX17" s="3">
        <f t="shared" si="9"/>
        <v>0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L18" s="2">
        <f>COUNTIF(may!$F18:$AJ18,"p")</f>
        <v>0</v>
      </c>
      <c r="AM18" s="2">
        <f>COUNTIF(may!$F18:$AJ18,"a")</f>
        <v>0</v>
      </c>
      <c r="AN18" s="2">
        <f>COUNTIF(may!$F18:$AJ18,"l")</f>
        <v>0</v>
      </c>
      <c r="AO18" s="2">
        <v>2</v>
      </c>
      <c r="AP18" s="2">
        <f t="shared" si="3"/>
        <v>0</v>
      </c>
      <c r="AQ18" s="2">
        <f t="shared" ca="1" si="2"/>
        <v>31</v>
      </c>
      <c r="AR18" s="2">
        <f t="shared" si="4"/>
        <v>0</v>
      </c>
      <c r="AS18" s="2">
        <v>23000</v>
      </c>
      <c r="AT18" s="2">
        <f t="shared" si="5"/>
        <v>1150</v>
      </c>
      <c r="AU18" s="3">
        <f t="shared" ca="1" si="6"/>
        <v>741.93548387096769</v>
      </c>
      <c r="AV18" s="3">
        <f t="shared" si="7"/>
        <v>3000</v>
      </c>
      <c r="AW18" s="2">
        <f t="shared" ca="1" si="8"/>
        <v>0</v>
      </c>
      <c r="AX18" s="3">
        <f t="shared" si="9"/>
        <v>0</v>
      </c>
    </row>
    <row r="19" spans="2:50" x14ac:dyDescent="0.25">
      <c r="B19" s="11" t="s">
        <v>27</v>
      </c>
      <c r="C19" s="1" t="s">
        <v>46</v>
      </c>
      <c r="D19" s="29">
        <v>43475</v>
      </c>
      <c r="E19" s="12" t="s">
        <v>14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L19" s="2">
        <f>COUNTIF(may!$F19:$AJ19,"p")</f>
        <v>0</v>
      </c>
      <c r="AM19" s="2">
        <f>COUNTIF(may!$F19:$AJ19,"a")</f>
        <v>0</v>
      </c>
      <c r="AN19" s="2">
        <f>COUNTIF(may!$F19:$AJ19,"l")</f>
        <v>0</v>
      </c>
      <c r="AO19" s="2">
        <v>2</v>
      </c>
      <c r="AP19" s="2">
        <f t="shared" si="3"/>
        <v>0</v>
      </c>
      <c r="AQ19" s="2">
        <f t="shared" ca="1" si="2"/>
        <v>31</v>
      </c>
      <c r="AR19" s="2">
        <f t="shared" si="4"/>
        <v>0</v>
      </c>
      <c r="AS19" s="2">
        <v>24000</v>
      </c>
      <c r="AT19" s="2">
        <f t="shared" si="5"/>
        <v>1200</v>
      </c>
      <c r="AU19" s="3">
        <f t="shared" ca="1" si="6"/>
        <v>774.19354838709683</v>
      </c>
      <c r="AV19" s="3">
        <f t="shared" si="7"/>
        <v>3000</v>
      </c>
      <c r="AW19" s="2">
        <f t="shared" ca="1" si="8"/>
        <v>0</v>
      </c>
      <c r="AX19" s="3">
        <f t="shared" si="9"/>
        <v>0</v>
      </c>
    </row>
    <row r="20" spans="2:50" x14ac:dyDescent="0.25">
      <c r="B20" s="11" t="s">
        <v>28</v>
      </c>
      <c r="C20" s="19" t="s">
        <v>47</v>
      </c>
      <c r="D20" s="29">
        <v>43476</v>
      </c>
      <c r="E20" s="12" t="s">
        <v>16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L20" s="2">
        <f>COUNTIF(may!$F20:$AJ20,"p")</f>
        <v>0</v>
      </c>
      <c r="AM20" s="2">
        <f>COUNTIF(may!$F20:$AJ20,"a")</f>
        <v>0</v>
      </c>
      <c r="AN20" s="2">
        <f>COUNTIF(may!$F20:$AJ20,"l")</f>
        <v>0</v>
      </c>
      <c r="AO20" s="2">
        <v>2</v>
      </c>
      <c r="AP20" s="2">
        <f t="shared" si="3"/>
        <v>0</v>
      </c>
      <c r="AQ20" s="2">
        <f t="shared" ca="1" si="2"/>
        <v>31</v>
      </c>
      <c r="AR20" s="2">
        <f t="shared" si="4"/>
        <v>0</v>
      </c>
      <c r="AS20" s="2">
        <v>25000</v>
      </c>
      <c r="AT20" s="2">
        <f t="shared" si="5"/>
        <v>1250</v>
      </c>
      <c r="AU20" s="3">
        <f t="shared" ca="1" si="6"/>
        <v>806.45161290322585</v>
      </c>
      <c r="AV20" s="3">
        <f t="shared" si="7"/>
        <v>3000</v>
      </c>
      <c r="AW20" s="2">
        <f t="shared" ca="1" si="8"/>
        <v>0</v>
      </c>
      <c r="AX20" s="3">
        <f t="shared" si="9"/>
        <v>0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COUNTIF(may!$F21:$AJ21,"p")</f>
        <v>0</v>
      </c>
      <c r="AM21" s="2">
        <f>COUNTIF(may!$F21:$AJ21,"a")</f>
        <v>0</v>
      </c>
      <c r="AN21" s="2">
        <f>COUNTIF(may!$F21:$AJ21,"l")</f>
        <v>0</v>
      </c>
      <c r="AO21" s="2">
        <v>2</v>
      </c>
      <c r="AP21" s="2">
        <f t="shared" si="3"/>
        <v>0</v>
      </c>
      <c r="AQ21" s="2">
        <f t="shared" ca="1" si="2"/>
        <v>31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838.70967741935488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COUNTIF(may!$F22:$AJ22,"p")</f>
        <v>0</v>
      </c>
      <c r="AM22" s="2">
        <f>COUNTIF(may!$F22:$AJ22,"a")</f>
        <v>0</v>
      </c>
      <c r="AN22" s="2">
        <f>COUNTIF(may!$F22:$AJ22,"l")</f>
        <v>0</v>
      </c>
      <c r="AO22" s="2">
        <v>2</v>
      </c>
      <c r="AP22" s="2">
        <f t="shared" si="3"/>
        <v>0</v>
      </c>
      <c r="AQ22" s="2">
        <f t="shared" ca="1" si="2"/>
        <v>31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870.9677419354839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COUNTIF(may!$F23:$AJ23,"p")</f>
        <v>0</v>
      </c>
      <c r="AM23" s="2">
        <f>COUNTIF(may!$F23:$AJ23,"a")</f>
        <v>0</v>
      </c>
      <c r="AN23" s="2">
        <f>COUNTIF(may!$F23:$AJ23,"l")</f>
        <v>0</v>
      </c>
      <c r="AO23" s="2">
        <v>2</v>
      </c>
      <c r="AP23" s="2">
        <f t="shared" si="3"/>
        <v>0</v>
      </c>
      <c r="AQ23" s="2">
        <f t="shared" ca="1" si="2"/>
        <v>31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903.22580645161293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ht="16.5" thickBot="1" x14ac:dyDescent="0.3">
      <c r="B24" s="13" t="s">
        <v>55</v>
      </c>
      <c r="C24" s="14" t="s">
        <v>56</v>
      </c>
      <c r="D24" s="34">
        <v>43480</v>
      </c>
      <c r="E24" s="15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COUNTIF(may!$F24:$AJ24,"p")</f>
        <v>0</v>
      </c>
      <c r="AM24" s="2">
        <f>COUNTIF(may!$F24:$AJ24,"a")</f>
        <v>0</v>
      </c>
      <c r="AN24" s="2">
        <f>COUNTIF(may!$F24:$AJ24,"l")</f>
        <v>0</v>
      </c>
      <c r="AO24" s="2">
        <v>2</v>
      </c>
      <c r="AP24" s="2">
        <f t="shared" si="3"/>
        <v>0</v>
      </c>
      <c r="AQ24" s="2">
        <f t="shared" ca="1" si="2"/>
        <v>31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935.48387096774195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7" priority="1">
      <formula>F$8="sun"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7C51C-2A7D-4098-8308-5A1ABB95B9C9}">
  <sheetPr codeName="Sheet7"/>
  <dimension ref="B2:AX24"/>
  <sheetViews>
    <sheetView workbookViewId="0"/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jun</v>
      </c>
      <c r="G6" s="49"/>
      <c r="K6" s="45">
        <f ca="1">DATEVALUE("1"&amp;F6)</f>
        <v>43617</v>
      </c>
      <c r="L6" s="45"/>
      <c r="M6" s="45"/>
      <c r="N6" s="45"/>
      <c r="O6" s="46"/>
      <c r="P6" s="7" t="s">
        <v>29</v>
      </c>
      <c r="Q6" s="47">
        <f ca="1">EOMONTH(K6,0)</f>
        <v>43646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Sat</v>
      </c>
      <c r="G8" s="5" t="str">
        <f t="shared" ref="G8:AJ8" ca="1" si="0">TEXT(G9,"ddd")</f>
        <v>Sun</v>
      </c>
      <c r="H8" s="5" t="str">
        <f ca="1">TEXT(H9,"ddd")</f>
        <v>Mon</v>
      </c>
      <c r="I8" s="5" t="str">
        <f t="shared" ca="1" si="0"/>
        <v>Tue</v>
      </c>
      <c r="J8" s="5" t="str">
        <f t="shared" ca="1" si="0"/>
        <v>Wed</v>
      </c>
      <c r="K8" s="5" t="str">
        <f t="shared" ca="1" si="0"/>
        <v>Thu</v>
      </c>
      <c r="L8" s="5" t="str">
        <f t="shared" ca="1" si="0"/>
        <v>Fri</v>
      </c>
      <c r="M8" s="5" t="str">
        <f t="shared" ca="1" si="0"/>
        <v>Sat</v>
      </c>
      <c r="N8" s="5" t="str">
        <f t="shared" ca="1" si="0"/>
        <v>Sun</v>
      </c>
      <c r="O8" s="5" t="str">
        <f t="shared" ca="1" si="0"/>
        <v>Mon</v>
      </c>
      <c r="P8" s="5" t="str">
        <f t="shared" ca="1" si="0"/>
        <v>Tue</v>
      </c>
      <c r="Q8" s="5" t="str">
        <f t="shared" ca="1" si="0"/>
        <v>Wed</v>
      </c>
      <c r="R8" s="5" t="str">
        <f t="shared" ca="1" si="0"/>
        <v>Thu</v>
      </c>
      <c r="S8" s="5" t="str">
        <f t="shared" ca="1" si="0"/>
        <v>Fri</v>
      </c>
      <c r="T8" s="5" t="str">
        <f t="shared" ca="1" si="0"/>
        <v>Sat</v>
      </c>
      <c r="U8" s="5" t="str">
        <f t="shared" ca="1" si="0"/>
        <v>Sun</v>
      </c>
      <c r="V8" s="5" t="str">
        <f t="shared" ca="1" si="0"/>
        <v>Mon</v>
      </c>
      <c r="W8" s="5" t="str">
        <f t="shared" ca="1" si="0"/>
        <v>Tue</v>
      </c>
      <c r="X8" s="5" t="str">
        <f t="shared" ca="1" si="0"/>
        <v>Wed</v>
      </c>
      <c r="Y8" s="5" t="str">
        <f t="shared" ca="1" si="0"/>
        <v>Thu</v>
      </c>
      <c r="Z8" s="5" t="str">
        <f t="shared" ca="1" si="0"/>
        <v>Fri</v>
      </c>
      <c r="AA8" s="5" t="str">
        <f t="shared" ca="1" si="0"/>
        <v>Sat</v>
      </c>
      <c r="AB8" s="5" t="str">
        <f t="shared" ca="1" si="0"/>
        <v>Sun</v>
      </c>
      <c r="AC8" s="5" t="str">
        <f t="shared" ca="1" si="0"/>
        <v>Mon</v>
      </c>
      <c r="AD8" s="5" t="str">
        <f t="shared" ca="1" si="0"/>
        <v>Tue</v>
      </c>
      <c r="AE8" s="5" t="str">
        <f t="shared" ca="1" si="0"/>
        <v>Wed</v>
      </c>
      <c r="AF8" s="5" t="str">
        <f t="shared" ca="1" si="0"/>
        <v>Thu</v>
      </c>
      <c r="AG8" s="5" t="str">
        <f t="shared" ca="1" si="0"/>
        <v>Fri</v>
      </c>
      <c r="AH8" s="5" t="str">
        <f t="shared" ca="1" si="0"/>
        <v>Sat</v>
      </c>
      <c r="AI8" s="5" t="str">
        <f t="shared" ca="1" si="0"/>
        <v>Sun</v>
      </c>
      <c r="AJ8" s="5" t="str">
        <f t="shared" ca="1" si="0"/>
        <v/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43617</v>
      </c>
      <c r="G9" s="6">
        <f t="shared" ref="G9:AJ9" ca="1" si="1">IF(F9&lt;$Q$6,F9+1,"")</f>
        <v>43618</v>
      </c>
      <c r="H9" s="6">
        <f t="shared" ca="1" si="1"/>
        <v>43619</v>
      </c>
      <c r="I9" s="6">
        <f t="shared" ca="1" si="1"/>
        <v>43620</v>
      </c>
      <c r="J9" s="6">
        <f t="shared" ca="1" si="1"/>
        <v>43621</v>
      </c>
      <c r="K9" s="6">
        <f t="shared" ca="1" si="1"/>
        <v>43622</v>
      </c>
      <c r="L9" s="6">
        <f t="shared" ca="1" si="1"/>
        <v>43623</v>
      </c>
      <c r="M9" s="6">
        <f t="shared" ca="1" si="1"/>
        <v>43624</v>
      </c>
      <c r="N9" s="6">
        <f t="shared" ca="1" si="1"/>
        <v>43625</v>
      </c>
      <c r="O9" s="6">
        <f t="shared" ca="1" si="1"/>
        <v>43626</v>
      </c>
      <c r="P9" s="6">
        <f t="shared" ca="1" si="1"/>
        <v>43627</v>
      </c>
      <c r="Q9" s="6">
        <f t="shared" ca="1" si="1"/>
        <v>43628</v>
      </c>
      <c r="R9" s="6">
        <f t="shared" ca="1" si="1"/>
        <v>43629</v>
      </c>
      <c r="S9" s="6">
        <f t="shared" ca="1" si="1"/>
        <v>43630</v>
      </c>
      <c r="T9" s="6">
        <f t="shared" ca="1" si="1"/>
        <v>43631</v>
      </c>
      <c r="U9" s="6">
        <f t="shared" ca="1" si="1"/>
        <v>43632</v>
      </c>
      <c r="V9" s="6">
        <f t="shared" ca="1" si="1"/>
        <v>43633</v>
      </c>
      <c r="W9" s="6">
        <f t="shared" ca="1" si="1"/>
        <v>43634</v>
      </c>
      <c r="X9" s="6">
        <f t="shared" ca="1" si="1"/>
        <v>43635</v>
      </c>
      <c r="Y9" s="6">
        <f t="shared" ca="1" si="1"/>
        <v>43636</v>
      </c>
      <c r="Z9" s="6">
        <f t="shared" ca="1" si="1"/>
        <v>43637</v>
      </c>
      <c r="AA9" s="6">
        <f t="shared" ca="1" si="1"/>
        <v>43638</v>
      </c>
      <c r="AB9" s="6">
        <f t="shared" ca="1" si="1"/>
        <v>43639</v>
      </c>
      <c r="AC9" s="6">
        <f t="shared" ca="1" si="1"/>
        <v>43640</v>
      </c>
      <c r="AD9" s="6">
        <f t="shared" ca="1" si="1"/>
        <v>43641</v>
      </c>
      <c r="AE9" s="6">
        <f t="shared" ca="1" si="1"/>
        <v>43642</v>
      </c>
      <c r="AF9" s="6">
        <f t="shared" ca="1" si="1"/>
        <v>43643</v>
      </c>
      <c r="AG9" s="6">
        <f t="shared" ca="1" si="1"/>
        <v>43644</v>
      </c>
      <c r="AH9" s="6">
        <f t="shared" ca="1" si="1"/>
        <v>43645</v>
      </c>
      <c r="AI9" s="6">
        <f t="shared" ca="1" si="1"/>
        <v>43646</v>
      </c>
      <c r="AJ9" s="6" t="str">
        <f t="shared" ca="1" si="1"/>
        <v/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30" t="s">
        <v>13</v>
      </c>
      <c r="C10" s="31" t="s">
        <v>37</v>
      </c>
      <c r="D10" s="32">
        <v>43466</v>
      </c>
      <c r="E10" s="33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L10" s="2">
        <f>COUNTIF(may!$F10:$AJ10,"p")</f>
        <v>0</v>
      </c>
      <c r="AM10" s="2">
        <f>COUNTIF(may!$F10:$AJ10,"a")</f>
        <v>0</v>
      </c>
      <c r="AN10" s="2">
        <f>COUNTIF(may!$F10:$AJ10,"l")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30</v>
      </c>
      <c r="AR10" s="2">
        <f>IF(AL10=0,0,COUNTIF($F$8:$AJ$8,"sun")+AL10)</f>
        <v>0</v>
      </c>
      <c r="AS10" s="2">
        <v>15000</v>
      </c>
      <c r="AT10" s="2">
        <f>AS10*5%</f>
        <v>750</v>
      </c>
      <c r="AU10" s="3">
        <f ca="1">AS10/AQ10</f>
        <v>500</v>
      </c>
      <c r="AV10" s="3">
        <f>IF(AS10&gt;20000,3000,2000)</f>
        <v>2000</v>
      </c>
      <c r="AW10" s="2">
        <f ca="1">AU10*AR10</f>
        <v>0</v>
      </c>
      <c r="AX10" s="3">
        <f>IF(AL10=0,0,AW10+AV10-AT10)</f>
        <v>0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L11" s="2">
        <f>COUNTIF(may!$F11:$AJ11,"p")</f>
        <v>0</v>
      </c>
      <c r="AM11" s="2">
        <f>COUNTIF(may!$F11:$AJ11,"a")</f>
        <v>0</v>
      </c>
      <c r="AN11" s="2">
        <f>COUNTIF(may!$F11:$AJ11,"l")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30</v>
      </c>
      <c r="AR11" s="2">
        <f t="shared" ref="AR11:AR24" si="4">IF(AL11=0,0,COUNTIF($F$8:$AJ$8,"sun")+AL11)</f>
        <v>0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533.33333333333337</v>
      </c>
      <c r="AV11" s="3">
        <f t="shared" ref="AV11:AV24" si="7">IF(AS11&gt;20000,3000,2000)</f>
        <v>2000</v>
      </c>
      <c r="AW11" s="2">
        <f t="shared" ref="AW11:AW24" ca="1" si="8">AU11*AR11</f>
        <v>0</v>
      </c>
      <c r="AX11" s="3">
        <f t="shared" ref="AX11:AX24" si="9">IF(AL11=0,0,AW11+AV11-AT11)</f>
        <v>0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L12" s="2">
        <f>COUNTIF(may!$F12:$AJ12,"p")</f>
        <v>0</v>
      </c>
      <c r="AM12" s="2">
        <f>COUNTIF(may!$F12:$AJ12,"a")</f>
        <v>0</v>
      </c>
      <c r="AN12" s="2">
        <f>COUNTIF(may!$F12:$AJ12,"l")</f>
        <v>0</v>
      </c>
      <c r="AO12" s="2">
        <v>2</v>
      </c>
      <c r="AP12" s="2">
        <f t="shared" si="3"/>
        <v>0</v>
      </c>
      <c r="AQ12" s="2">
        <f t="shared" ca="1" si="2"/>
        <v>30</v>
      </c>
      <c r="AR12" s="2">
        <f t="shared" si="4"/>
        <v>0</v>
      </c>
      <c r="AS12" s="2">
        <v>17000</v>
      </c>
      <c r="AT12" s="2">
        <f t="shared" si="5"/>
        <v>850</v>
      </c>
      <c r="AU12" s="3">
        <f t="shared" ca="1" si="6"/>
        <v>566.66666666666663</v>
      </c>
      <c r="AV12" s="3">
        <f t="shared" si="7"/>
        <v>2000</v>
      </c>
      <c r="AW12" s="2">
        <f t="shared" ca="1" si="8"/>
        <v>0</v>
      </c>
      <c r="AX12" s="3">
        <f t="shared" si="9"/>
        <v>0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L13" s="2">
        <f>COUNTIF(may!$F13:$AJ13,"p")</f>
        <v>0</v>
      </c>
      <c r="AM13" s="2">
        <f>COUNTIF(may!$F13:$AJ13,"a")</f>
        <v>0</v>
      </c>
      <c r="AN13" s="2">
        <f>COUNTIF(may!$F13:$AJ13,"l")</f>
        <v>0</v>
      </c>
      <c r="AO13" s="2">
        <v>2</v>
      </c>
      <c r="AP13" s="2">
        <f t="shared" si="3"/>
        <v>0</v>
      </c>
      <c r="AQ13" s="2">
        <f t="shared" ca="1" si="2"/>
        <v>30</v>
      </c>
      <c r="AR13" s="2">
        <f t="shared" si="4"/>
        <v>0</v>
      </c>
      <c r="AS13" s="2">
        <v>18000</v>
      </c>
      <c r="AT13" s="2">
        <f t="shared" si="5"/>
        <v>900</v>
      </c>
      <c r="AU13" s="3">
        <f t="shared" ca="1" si="6"/>
        <v>600</v>
      </c>
      <c r="AV13" s="3">
        <f t="shared" si="7"/>
        <v>2000</v>
      </c>
      <c r="AW13" s="2">
        <f t="shared" ca="1" si="8"/>
        <v>0</v>
      </c>
      <c r="AX13" s="3">
        <f t="shared" si="9"/>
        <v>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L14" s="2">
        <f>COUNTIF(may!$F14:$AJ14,"p")</f>
        <v>0</v>
      </c>
      <c r="AM14" s="2">
        <f>COUNTIF(may!$F14:$AJ14,"a")</f>
        <v>0</v>
      </c>
      <c r="AN14" s="2">
        <f>COUNTIF(may!$F14:$AJ14,"l")</f>
        <v>0</v>
      </c>
      <c r="AO14" s="2">
        <v>2</v>
      </c>
      <c r="AP14" s="2">
        <f t="shared" si="3"/>
        <v>0</v>
      </c>
      <c r="AQ14" s="2">
        <f t="shared" ca="1" si="2"/>
        <v>30</v>
      </c>
      <c r="AR14" s="2">
        <f t="shared" si="4"/>
        <v>0</v>
      </c>
      <c r="AS14" s="2">
        <v>19000</v>
      </c>
      <c r="AT14" s="2">
        <f t="shared" si="5"/>
        <v>950</v>
      </c>
      <c r="AU14" s="3">
        <f t="shared" ca="1" si="6"/>
        <v>633.33333333333337</v>
      </c>
      <c r="AV14" s="3">
        <f t="shared" si="7"/>
        <v>2000</v>
      </c>
      <c r="AW14" s="2">
        <f t="shared" ca="1" si="8"/>
        <v>0</v>
      </c>
      <c r="AX14" s="3">
        <f t="shared" si="9"/>
        <v>0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L15" s="2">
        <f>COUNTIF(may!$F15:$AJ15,"p")</f>
        <v>0</v>
      </c>
      <c r="AM15" s="2">
        <f>COUNTIF(may!$F15:$AJ15,"a")</f>
        <v>0</v>
      </c>
      <c r="AN15" s="2">
        <f>COUNTIF(may!$F15:$AJ15,"l")</f>
        <v>0</v>
      </c>
      <c r="AO15" s="2">
        <v>2</v>
      </c>
      <c r="AP15" s="2">
        <f t="shared" si="3"/>
        <v>0</v>
      </c>
      <c r="AQ15" s="2">
        <f t="shared" ca="1" si="2"/>
        <v>30</v>
      </c>
      <c r="AR15" s="2">
        <f t="shared" si="4"/>
        <v>0</v>
      </c>
      <c r="AS15" s="2">
        <v>20000</v>
      </c>
      <c r="AT15" s="2">
        <f t="shared" si="5"/>
        <v>1000</v>
      </c>
      <c r="AU15" s="3">
        <f t="shared" ca="1" si="6"/>
        <v>666.66666666666663</v>
      </c>
      <c r="AV15" s="3">
        <f t="shared" si="7"/>
        <v>2000</v>
      </c>
      <c r="AW15" s="2">
        <f t="shared" ca="1" si="8"/>
        <v>0</v>
      </c>
      <c r="AX15" s="3">
        <f t="shared" si="9"/>
        <v>0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L16" s="2">
        <f>COUNTIF(may!$F16:$AJ16,"p")</f>
        <v>0</v>
      </c>
      <c r="AM16" s="2">
        <f>COUNTIF(may!$F16:$AJ16,"a")</f>
        <v>0</v>
      </c>
      <c r="AN16" s="2">
        <f>COUNTIF(may!$F16:$AJ16,"l")</f>
        <v>0</v>
      </c>
      <c r="AO16" s="2">
        <v>2</v>
      </c>
      <c r="AP16" s="2">
        <f t="shared" si="3"/>
        <v>0</v>
      </c>
      <c r="AQ16" s="2">
        <f t="shared" ca="1" si="2"/>
        <v>30</v>
      </c>
      <c r="AR16" s="2">
        <f t="shared" si="4"/>
        <v>0</v>
      </c>
      <c r="AS16" s="2">
        <v>21000</v>
      </c>
      <c r="AT16" s="2">
        <f t="shared" si="5"/>
        <v>1050</v>
      </c>
      <c r="AU16" s="3">
        <f t="shared" ca="1" si="6"/>
        <v>700</v>
      </c>
      <c r="AV16" s="3">
        <f t="shared" si="7"/>
        <v>3000</v>
      </c>
      <c r="AW16" s="2">
        <f t="shared" ca="1" si="8"/>
        <v>0</v>
      </c>
      <c r="AX16" s="3">
        <f t="shared" si="9"/>
        <v>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2">
        <f>COUNTIF(may!$F17:$AJ17,"p")</f>
        <v>0</v>
      </c>
      <c r="AM17" s="2">
        <f>COUNTIF(may!$F17:$AJ17,"a")</f>
        <v>0</v>
      </c>
      <c r="AN17" s="2">
        <f>COUNTIF(may!$F17:$AJ17,"l")</f>
        <v>0</v>
      </c>
      <c r="AO17" s="2">
        <v>2</v>
      </c>
      <c r="AP17" s="2">
        <f t="shared" si="3"/>
        <v>0</v>
      </c>
      <c r="AQ17" s="2">
        <f t="shared" ca="1" si="2"/>
        <v>30</v>
      </c>
      <c r="AR17" s="2">
        <f t="shared" si="4"/>
        <v>0</v>
      </c>
      <c r="AS17" s="2">
        <v>22000</v>
      </c>
      <c r="AT17" s="2">
        <f t="shared" si="5"/>
        <v>1100</v>
      </c>
      <c r="AU17" s="3">
        <f t="shared" ca="1" si="6"/>
        <v>733.33333333333337</v>
      </c>
      <c r="AV17" s="3">
        <f t="shared" si="7"/>
        <v>3000</v>
      </c>
      <c r="AW17" s="2">
        <f t="shared" ca="1" si="8"/>
        <v>0</v>
      </c>
      <c r="AX17" s="3">
        <f t="shared" si="9"/>
        <v>0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L18" s="2">
        <f>COUNTIF(may!$F18:$AJ18,"p")</f>
        <v>0</v>
      </c>
      <c r="AM18" s="2">
        <f>COUNTIF(may!$F18:$AJ18,"a")</f>
        <v>0</v>
      </c>
      <c r="AN18" s="2">
        <f>COUNTIF(may!$F18:$AJ18,"l")</f>
        <v>0</v>
      </c>
      <c r="AO18" s="2">
        <v>2</v>
      </c>
      <c r="AP18" s="2">
        <f t="shared" si="3"/>
        <v>0</v>
      </c>
      <c r="AQ18" s="2">
        <f t="shared" ca="1" si="2"/>
        <v>30</v>
      </c>
      <c r="AR18" s="2">
        <f t="shared" si="4"/>
        <v>0</v>
      </c>
      <c r="AS18" s="2">
        <v>23000</v>
      </c>
      <c r="AT18" s="2">
        <f t="shared" si="5"/>
        <v>1150</v>
      </c>
      <c r="AU18" s="3">
        <f t="shared" ca="1" si="6"/>
        <v>766.66666666666663</v>
      </c>
      <c r="AV18" s="3">
        <f t="shared" si="7"/>
        <v>3000</v>
      </c>
      <c r="AW18" s="2">
        <f t="shared" ca="1" si="8"/>
        <v>0</v>
      </c>
      <c r="AX18" s="3">
        <f t="shared" si="9"/>
        <v>0</v>
      </c>
    </row>
    <row r="19" spans="2:50" x14ac:dyDescent="0.25">
      <c r="B19" s="11" t="s">
        <v>27</v>
      </c>
      <c r="C19" s="1" t="s">
        <v>46</v>
      </c>
      <c r="D19" s="29">
        <v>43475</v>
      </c>
      <c r="E19" s="12" t="s">
        <v>14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L19" s="2">
        <f>COUNTIF(may!$F19:$AJ19,"p")</f>
        <v>0</v>
      </c>
      <c r="AM19" s="2">
        <f>COUNTIF(may!$F19:$AJ19,"a")</f>
        <v>0</v>
      </c>
      <c r="AN19" s="2">
        <f>COUNTIF(may!$F19:$AJ19,"l")</f>
        <v>0</v>
      </c>
      <c r="AO19" s="2">
        <v>2</v>
      </c>
      <c r="AP19" s="2">
        <f t="shared" si="3"/>
        <v>0</v>
      </c>
      <c r="AQ19" s="2">
        <f t="shared" ca="1" si="2"/>
        <v>30</v>
      </c>
      <c r="AR19" s="2">
        <f t="shared" si="4"/>
        <v>0</v>
      </c>
      <c r="AS19" s="2">
        <v>24000</v>
      </c>
      <c r="AT19" s="2">
        <f t="shared" si="5"/>
        <v>1200</v>
      </c>
      <c r="AU19" s="3">
        <f t="shared" ca="1" si="6"/>
        <v>800</v>
      </c>
      <c r="AV19" s="3">
        <f t="shared" si="7"/>
        <v>3000</v>
      </c>
      <c r="AW19" s="2">
        <f t="shared" ca="1" si="8"/>
        <v>0</v>
      </c>
      <c r="AX19" s="3">
        <f t="shared" si="9"/>
        <v>0</v>
      </c>
    </row>
    <row r="20" spans="2:50" x14ac:dyDescent="0.25">
      <c r="B20" s="11" t="s">
        <v>28</v>
      </c>
      <c r="C20" s="19" t="s">
        <v>47</v>
      </c>
      <c r="D20" s="29">
        <v>43476</v>
      </c>
      <c r="E20" s="12" t="s">
        <v>16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L20" s="2">
        <f>COUNTIF(may!$F20:$AJ20,"p")</f>
        <v>0</v>
      </c>
      <c r="AM20" s="2">
        <f>COUNTIF(may!$F20:$AJ20,"a")</f>
        <v>0</v>
      </c>
      <c r="AN20" s="2">
        <f>COUNTIF(may!$F20:$AJ20,"l")</f>
        <v>0</v>
      </c>
      <c r="AO20" s="2">
        <v>2</v>
      </c>
      <c r="AP20" s="2">
        <f t="shared" si="3"/>
        <v>0</v>
      </c>
      <c r="AQ20" s="2">
        <f t="shared" ca="1" si="2"/>
        <v>30</v>
      </c>
      <c r="AR20" s="2">
        <f t="shared" si="4"/>
        <v>0</v>
      </c>
      <c r="AS20" s="2">
        <v>25000</v>
      </c>
      <c r="AT20" s="2">
        <f t="shared" si="5"/>
        <v>1250</v>
      </c>
      <c r="AU20" s="3">
        <f t="shared" ca="1" si="6"/>
        <v>833.33333333333337</v>
      </c>
      <c r="AV20" s="3">
        <f t="shared" si="7"/>
        <v>3000</v>
      </c>
      <c r="AW20" s="2">
        <f t="shared" ca="1" si="8"/>
        <v>0</v>
      </c>
      <c r="AX20" s="3">
        <f t="shared" si="9"/>
        <v>0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COUNTIF(may!$F21:$AJ21,"p")</f>
        <v>0</v>
      </c>
      <c r="AM21" s="2">
        <f>COUNTIF(may!$F21:$AJ21,"a")</f>
        <v>0</v>
      </c>
      <c r="AN21" s="2">
        <f>COUNTIF(may!$F21:$AJ21,"l")</f>
        <v>0</v>
      </c>
      <c r="AO21" s="2">
        <v>2</v>
      </c>
      <c r="AP21" s="2">
        <f t="shared" si="3"/>
        <v>0</v>
      </c>
      <c r="AQ21" s="2">
        <f t="shared" ca="1" si="2"/>
        <v>30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866.66666666666663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COUNTIF(may!$F22:$AJ22,"p")</f>
        <v>0</v>
      </c>
      <c r="AM22" s="2">
        <f>COUNTIF(may!$F22:$AJ22,"a")</f>
        <v>0</v>
      </c>
      <c r="AN22" s="2">
        <f>COUNTIF(may!$F22:$AJ22,"l")</f>
        <v>0</v>
      </c>
      <c r="AO22" s="2">
        <v>2</v>
      </c>
      <c r="AP22" s="2">
        <f t="shared" si="3"/>
        <v>0</v>
      </c>
      <c r="AQ22" s="2">
        <f t="shared" ca="1" si="2"/>
        <v>30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900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COUNTIF(may!$F23:$AJ23,"p")</f>
        <v>0</v>
      </c>
      <c r="AM23" s="2">
        <f>COUNTIF(may!$F23:$AJ23,"a")</f>
        <v>0</v>
      </c>
      <c r="AN23" s="2">
        <f>COUNTIF(may!$F23:$AJ23,"l")</f>
        <v>0</v>
      </c>
      <c r="AO23" s="2">
        <v>2</v>
      </c>
      <c r="AP23" s="2">
        <f t="shared" si="3"/>
        <v>0</v>
      </c>
      <c r="AQ23" s="2">
        <f t="shared" ca="1" si="2"/>
        <v>30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933.33333333333337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ht="16.5" thickBot="1" x14ac:dyDescent="0.3">
      <c r="B24" s="13" t="s">
        <v>55</v>
      </c>
      <c r="C24" s="14" t="s">
        <v>56</v>
      </c>
      <c r="D24" s="34">
        <v>43480</v>
      </c>
      <c r="E24" s="15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COUNTIF(may!$F24:$AJ24,"p")</f>
        <v>0</v>
      </c>
      <c r="AM24" s="2">
        <f>COUNTIF(may!$F24:$AJ24,"a")</f>
        <v>0</v>
      </c>
      <c r="AN24" s="2">
        <f>COUNTIF(may!$F24:$AJ24,"l")</f>
        <v>0</v>
      </c>
      <c r="AO24" s="2">
        <v>2</v>
      </c>
      <c r="AP24" s="2">
        <f t="shared" si="3"/>
        <v>0</v>
      </c>
      <c r="AQ24" s="2">
        <f t="shared" ca="1" si="2"/>
        <v>30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966.66666666666663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6" priority="1">
      <formula>F$8="sun"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6521-162C-4227-BC8B-77787232FED1}">
  <sheetPr codeName="Sheet8"/>
  <dimension ref="B2:AX24"/>
  <sheetViews>
    <sheetView workbookViewId="0">
      <selection activeCell="K19" sqref="K19"/>
    </sheetView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july</v>
      </c>
      <c r="G6" s="49"/>
      <c r="K6" s="45">
        <f ca="1">DATEVALUE("1"&amp;F6)</f>
        <v>43647</v>
      </c>
      <c r="L6" s="45"/>
      <c r="M6" s="45"/>
      <c r="N6" s="45"/>
      <c r="O6" s="46"/>
      <c r="P6" s="7" t="s">
        <v>29</v>
      </c>
      <c r="Q6" s="47">
        <f ca="1">EOMONTH(K6,0)</f>
        <v>43677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Mon</v>
      </c>
      <c r="G8" s="5" t="str">
        <f t="shared" ref="G8:AJ8" ca="1" si="0">TEXT(G9,"ddd")</f>
        <v>Tue</v>
      </c>
      <c r="H8" s="5" t="str">
        <f ca="1">TEXT(H9,"ddd")</f>
        <v>Wed</v>
      </c>
      <c r="I8" s="5" t="str">
        <f t="shared" ca="1" si="0"/>
        <v>Thu</v>
      </c>
      <c r="J8" s="5" t="str">
        <f t="shared" ca="1" si="0"/>
        <v>Fri</v>
      </c>
      <c r="K8" s="5" t="str">
        <f t="shared" ca="1" si="0"/>
        <v>Sat</v>
      </c>
      <c r="L8" s="5" t="str">
        <f t="shared" ca="1" si="0"/>
        <v>Sun</v>
      </c>
      <c r="M8" s="5" t="str">
        <f t="shared" ca="1" si="0"/>
        <v>Mon</v>
      </c>
      <c r="N8" s="5" t="str">
        <f t="shared" ca="1" si="0"/>
        <v>Tue</v>
      </c>
      <c r="O8" s="5" t="str">
        <f t="shared" ca="1" si="0"/>
        <v>Wed</v>
      </c>
      <c r="P8" s="5" t="str">
        <f t="shared" ca="1" si="0"/>
        <v>Thu</v>
      </c>
      <c r="Q8" s="5" t="str">
        <f t="shared" ca="1" si="0"/>
        <v>Fri</v>
      </c>
      <c r="R8" s="5" t="str">
        <f t="shared" ca="1" si="0"/>
        <v>Sat</v>
      </c>
      <c r="S8" s="5" t="str">
        <f t="shared" ca="1" si="0"/>
        <v>Sun</v>
      </c>
      <c r="T8" s="5" t="str">
        <f t="shared" ca="1" si="0"/>
        <v>Mon</v>
      </c>
      <c r="U8" s="5" t="str">
        <f t="shared" ca="1" si="0"/>
        <v>Tue</v>
      </c>
      <c r="V8" s="5" t="str">
        <f t="shared" ca="1" si="0"/>
        <v>Wed</v>
      </c>
      <c r="W8" s="5" t="str">
        <f t="shared" ca="1" si="0"/>
        <v>Thu</v>
      </c>
      <c r="X8" s="5" t="str">
        <f t="shared" ca="1" si="0"/>
        <v>Fri</v>
      </c>
      <c r="Y8" s="5" t="str">
        <f t="shared" ca="1" si="0"/>
        <v>Sat</v>
      </c>
      <c r="Z8" s="5" t="str">
        <f t="shared" ca="1" si="0"/>
        <v>Sun</v>
      </c>
      <c r="AA8" s="5" t="str">
        <f t="shared" ca="1" si="0"/>
        <v>Mon</v>
      </c>
      <c r="AB8" s="5" t="str">
        <f t="shared" ca="1" si="0"/>
        <v>Tue</v>
      </c>
      <c r="AC8" s="5" t="str">
        <f t="shared" ca="1" si="0"/>
        <v>Wed</v>
      </c>
      <c r="AD8" s="5" t="str">
        <f t="shared" ca="1" si="0"/>
        <v>Thu</v>
      </c>
      <c r="AE8" s="5" t="str">
        <f t="shared" ca="1" si="0"/>
        <v>Fri</v>
      </c>
      <c r="AF8" s="5" t="str">
        <f t="shared" ca="1" si="0"/>
        <v>Sat</v>
      </c>
      <c r="AG8" s="5" t="str">
        <f t="shared" ca="1" si="0"/>
        <v>Sun</v>
      </c>
      <c r="AH8" s="5" t="str">
        <f t="shared" ca="1" si="0"/>
        <v>Mon</v>
      </c>
      <c r="AI8" s="5" t="str">
        <f t="shared" ca="1" si="0"/>
        <v>Tue</v>
      </c>
      <c r="AJ8" s="5" t="str">
        <f t="shared" ca="1" si="0"/>
        <v>Wed</v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43647</v>
      </c>
      <c r="G9" s="6">
        <f t="shared" ref="G9:AJ9" ca="1" si="1">IF(F9&lt;$Q$6,F9+1,"")</f>
        <v>43648</v>
      </c>
      <c r="H9" s="6">
        <f t="shared" ca="1" si="1"/>
        <v>43649</v>
      </c>
      <c r="I9" s="6">
        <f t="shared" ca="1" si="1"/>
        <v>43650</v>
      </c>
      <c r="J9" s="6">
        <f t="shared" ca="1" si="1"/>
        <v>43651</v>
      </c>
      <c r="K9" s="6">
        <f t="shared" ca="1" si="1"/>
        <v>43652</v>
      </c>
      <c r="L9" s="6">
        <f t="shared" ca="1" si="1"/>
        <v>43653</v>
      </c>
      <c r="M9" s="6">
        <f t="shared" ca="1" si="1"/>
        <v>43654</v>
      </c>
      <c r="N9" s="6">
        <f t="shared" ca="1" si="1"/>
        <v>43655</v>
      </c>
      <c r="O9" s="6">
        <f t="shared" ca="1" si="1"/>
        <v>43656</v>
      </c>
      <c r="P9" s="6">
        <f t="shared" ca="1" si="1"/>
        <v>43657</v>
      </c>
      <c r="Q9" s="6">
        <f t="shared" ca="1" si="1"/>
        <v>43658</v>
      </c>
      <c r="R9" s="6">
        <f t="shared" ca="1" si="1"/>
        <v>43659</v>
      </c>
      <c r="S9" s="6">
        <f t="shared" ca="1" si="1"/>
        <v>43660</v>
      </c>
      <c r="T9" s="6">
        <f t="shared" ca="1" si="1"/>
        <v>43661</v>
      </c>
      <c r="U9" s="6">
        <f t="shared" ca="1" si="1"/>
        <v>43662</v>
      </c>
      <c r="V9" s="6">
        <f t="shared" ca="1" si="1"/>
        <v>43663</v>
      </c>
      <c r="W9" s="6">
        <f t="shared" ca="1" si="1"/>
        <v>43664</v>
      </c>
      <c r="X9" s="6">
        <f t="shared" ca="1" si="1"/>
        <v>43665</v>
      </c>
      <c r="Y9" s="6">
        <f t="shared" ca="1" si="1"/>
        <v>43666</v>
      </c>
      <c r="Z9" s="6">
        <f t="shared" ca="1" si="1"/>
        <v>43667</v>
      </c>
      <c r="AA9" s="6">
        <f t="shared" ca="1" si="1"/>
        <v>43668</v>
      </c>
      <c r="AB9" s="6">
        <f t="shared" ca="1" si="1"/>
        <v>43669</v>
      </c>
      <c r="AC9" s="6">
        <f t="shared" ca="1" si="1"/>
        <v>43670</v>
      </c>
      <c r="AD9" s="6">
        <f t="shared" ca="1" si="1"/>
        <v>43671</v>
      </c>
      <c r="AE9" s="6">
        <f t="shared" ca="1" si="1"/>
        <v>43672</v>
      </c>
      <c r="AF9" s="6">
        <f t="shared" ca="1" si="1"/>
        <v>43673</v>
      </c>
      <c r="AG9" s="6">
        <f t="shared" ca="1" si="1"/>
        <v>43674</v>
      </c>
      <c r="AH9" s="6">
        <f t="shared" ca="1" si="1"/>
        <v>43675</v>
      </c>
      <c r="AI9" s="6">
        <f t="shared" ca="1" si="1"/>
        <v>43676</v>
      </c>
      <c r="AJ9" s="6">
        <f t="shared" ca="1" si="1"/>
        <v>43677</v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30" t="s">
        <v>13</v>
      </c>
      <c r="C10" s="31" t="s">
        <v>37</v>
      </c>
      <c r="D10" s="32">
        <v>43466</v>
      </c>
      <c r="E10" s="33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L10" s="2">
        <f>COUNTIF(may!$F10:$AJ10,"p")</f>
        <v>0</v>
      </c>
      <c r="AM10" s="2">
        <f>COUNTIF(may!$F10:$AJ10,"a")</f>
        <v>0</v>
      </c>
      <c r="AN10" s="2">
        <f>COUNTIF(may!$F10:$AJ10,"l")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31</v>
      </c>
      <c r="AR10" s="2">
        <f>IF(AL10=0,0,COUNTIF($F$8:$AJ$8,"sun")+AL10)</f>
        <v>0</v>
      </c>
      <c r="AS10" s="2">
        <v>15000</v>
      </c>
      <c r="AT10" s="2">
        <f>AS10*5%</f>
        <v>750</v>
      </c>
      <c r="AU10" s="3">
        <f ca="1">AS10/AQ10</f>
        <v>483.87096774193549</v>
      </c>
      <c r="AV10" s="3">
        <f>IF(AS10&gt;20000,3000,2000)</f>
        <v>2000</v>
      </c>
      <c r="AW10" s="2">
        <f ca="1">AU10*AR10</f>
        <v>0</v>
      </c>
      <c r="AX10" s="3">
        <f>IF(AL10=0,0,AW10+AV10-AT10)</f>
        <v>0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L11" s="2">
        <f>COUNTIF(may!$F11:$AJ11,"p")</f>
        <v>0</v>
      </c>
      <c r="AM11" s="2">
        <f>COUNTIF(may!$F11:$AJ11,"a")</f>
        <v>0</v>
      </c>
      <c r="AN11" s="2">
        <f>COUNTIF(may!$F11:$AJ11,"l")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31</v>
      </c>
      <c r="AR11" s="2">
        <f t="shared" ref="AR11:AR24" si="4">IF(AL11=0,0,COUNTIF($F$8:$AJ$8,"sun")+AL11)</f>
        <v>0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516.12903225806451</v>
      </c>
      <c r="AV11" s="3">
        <f t="shared" ref="AV11:AV24" si="7">IF(AS11&gt;20000,3000,2000)</f>
        <v>2000</v>
      </c>
      <c r="AW11" s="2">
        <f t="shared" ref="AW11:AW24" ca="1" si="8">AU11*AR11</f>
        <v>0</v>
      </c>
      <c r="AX11" s="3">
        <f t="shared" ref="AX11:AX24" si="9">IF(AL11=0,0,AW11+AV11-AT11)</f>
        <v>0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L12" s="2">
        <f>COUNTIF(may!$F12:$AJ12,"p")</f>
        <v>0</v>
      </c>
      <c r="AM12" s="2">
        <f>COUNTIF(may!$F12:$AJ12,"a")</f>
        <v>0</v>
      </c>
      <c r="AN12" s="2">
        <f>COUNTIF(may!$F12:$AJ12,"l")</f>
        <v>0</v>
      </c>
      <c r="AO12" s="2">
        <v>2</v>
      </c>
      <c r="AP12" s="2">
        <f t="shared" si="3"/>
        <v>0</v>
      </c>
      <c r="AQ12" s="2">
        <f t="shared" ca="1" si="2"/>
        <v>31</v>
      </c>
      <c r="AR12" s="2">
        <f t="shared" si="4"/>
        <v>0</v>
      </c>
      <c r="AS12" s="2">
        <v>17000</v>
      </c>
      <c r="AT12" s="2">
        <f t="shared" si="5"/>
        <v>850</v>
      </c>
      <c r="AU12" s="3">
        <f t="shared" ca="1" si="6"/>
        <v>548.38709677419354</v>
      </c>
      <c r="AV12" s="3">
        <f t="shared" si="7"/>
        <v>2000</v>
      </c>
      <c r="AW12" s="2">
        <f t="shared" ca="1" si="8"/>
        <v>0</v>
      </c>
      <c r="AX12" s="3">
        <f t="shared" si="9"/>
        <v>0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L13" s="2">
        <f>COUNTIF(may!$F13:$AJ13,"p")</f>
        <v>0</v>
      </c>
      <c r="AM13" s="2">
        <f>COUNTIF(may!$F13:$AJ13,"a")</f>
        <v>0</v>
      </c>
      <c r="AN13" s="2">
        <f>COUNTIF(may!$F13:$AJ13,"l")</f>
        <v>0</v>
      </c>
      <c r="AO13" s="2">
        <v>2</v>
      </c>
      <c r="AP13" s="2">
        <f t="shared" si="3"/>
        <v>0</v>
      </c>
      <c r="AQ13" s="2">
        <f t="shared" ca="1" si="2"/>
        <v>31</v>
      </c>
      <c r="AR13" s="2">
        <f t="shared" si="4"/>
        <v>0</v>
      </c>
      <c r="AS13" s="2">
        <v>18000</v>
      </c>
      <c r="AT13" s="2">
        <f t="shared" si="5"/>
        <v>900</v>
      </c>
      <c r="AU13" s="3">
        <f t="shared" ca="1" si="6"/>
        <v>580.64516129032256</v>
      </c>
      <c r="AV13" s="3">
        <f t="shared" si="7"/>
        <v>2000</v>
      </c>
      <c r="AW13" s="2">
        <f t="shared" ca="1" si="8"/>
        <v>0</v>
      </c>
      <c r="AX13" s="3">
        <f t="shared" si="9"/>
        <v>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L14" s="2">
        <f>COUNTIF(may!$F14:$AJ14,"p")</f>
        <v>0</v>
      </c>
      <c r="AM14" s="2">
        <f>COUNTIF(may!$F14:$AJ14,"a")</f>
        <v>0</v>
      </c>
      <c r="AN14" s="2">
        <f>COUNTIF(may!$F14:$AJ14,"l")</f>
        <v>0</v>
      </c>
      <c r="AO14" s="2">
        <v>2</v>
      </c>
      <c r="AP14" s="2">
        <f t="shared" si="3"/>
        <v>0</v>
      </c>
      <c r="AQ14" s="2">
        <f t="shared" ca="1" si="2"/>
        <v>31</v>
      </c>
      <c r="AR14" s="2">
        <f t="shared" si="4"/>
        <v>0</v>
      </c>
      <c r="AS14" s="2">
        <v>19000</v>
      </c>
      <c r="AT14" s="2">
        <f t="shared" si="5"/>
        <v>950</v>
      </c>
      <c r="AU14" s="3">
        <f t="shared" ca="1" si="6"/>
        <v>612.90322580645159</v>
      </c>
      <c r="AV14" s="3">
        <f t="shared" si="7"/>
        <v>2000</v>
      </c>
      <c r="AW14" s="2">
        <f t="shared" ca="1" si="8"/>
        <v>0</v>
      </c>
      <c r="AX14" s="3">
        <f t="shared" si="9"/>
        <v>0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L15" s="2">
        <f>COUNTIF(may!$F15:$AJ15,"p")</f>
        <v>0</v>
      </c>
      <c r="AM15" s="2">
        <f>COUNTIF(may!$F15:$AJ15,"a")</f>
        <v>0</v>
      </c>
      <c r="AN15" s="2">
        <f>COUNTIF(may!$F15:$AJ15,"l")</f>
        <v>0</v>
      </c>
      <c r="AO15" s="2">
        <v>2</v>
      </c>
      <c r="AP15" s="2">
        <f t="shared" si="3"/>
        <v>0</v>
      </c>
      <c r="AQ15" s="2">
        <f t="shared" ca="1" si="2"/>
        <v>31</v>
      </c>
      <c r="AR15" s="2">
        <f t="shared" si="4"/>
        <v>0</v>
      </c>
      <c r="AS15" s="2">
        <v>20000</v>
      </c>
      <c r="AT15" s="2">
        <f t="shared" si="5"/>
        <v>1000</v>
      </c>
      <c r="AU15" s="3">
        <f t="shared" ca="1" si="6"/>
        <v>645.16129032258061</v>
      </c>
      <c r="AV15" s="3">
        <f t="shared" si="7"/>
        <v>2000</v>
      </c>
      <c r="AW15" s="2">
        <f t="shared" ca="1" si="8"/>
        <v>0</v>
      </c>
      <c r="AX15" s="3">
        <f t="shared" si="9"/>
        <v>0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L16" s="2">
        <f>COUNTIF(may!$F16:$AJ16,"p")</f>
        <v>0</v>
      </c>
      <c r="AM16" s="2">
        <f>COUNTIF(may!$F16:$AJ16,"a")</f>
        <v>0</v>
      </c>
      <c r="AN16" s="2">
        <f>COUNTIF(may!$F16:$AJ16,"l")</f>
        <v>0</v>
      </c>
      <c r="AO16" s="2">
        <v>2</v>
      </c>
      <c r="AP16" s="2">
        <f t="shared" si="3"/>
        <v>0</v>
      </c>
      <c r="AQ16" s="2">
        <f t="shared" ca="1" si="2"/>
        <v>31</v>
      </c>
      <c r="AR16" s="2">
        <f t="shared" si="4"/>
        <v>0</v>
      </c>
      <c r="AS16" s="2">
        <v>21000</v>
      </c>
      <c r="AT16" s="2">
        <f t="shared" si="5"/>
        <v>1050</v>
      </c>
      <c r="AU16" s="3">
        <f t="shared" ca="1" si="6"/>
        <v>677.41935483870964</v>
      </c>
      <c r="AV16" s="3">
        <f t="shared" si="7"/>
        <v>3000</v>
      </c>
      <c r="AW16" s="2">
        <f t="shared" ca="1" si="8"/>
        <v>0</v>
      </c>
      <c r="AX16" s="3">
        <f t="shared" si="9"/>
        <v>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2">
        <f>COUNTIF(may!$F17:$AJ17,"p")</f>
        <v>0</v>
      </c>
      <c r="AM17" s="2">
        <f>COUNTIF(may!$F17:$AJ17,"a")</f>
        <v>0</v>
      </c>
      <c r="AN17" s="2">
        <f>COUNTIF(may!$F17:$AJ17,"l")</f>
        <v>0</v>
      </c>
      <c r="AO17" s="2">
        <v>2</v>
      </c>
      <c r="AP17" s="2">
        <f t="shared" si="3"/>
        <v>0</v>
      </c>
      <c r="AQ17" s="2">
        <f t="shared" ca="1" si="2"/>
        <v>31</v>
      </c>
      <c r="AR17" s="2">
        <f t="shared" si="4"/>
        <v>0</v>
      </c>
      <c r="AS17" s="2">
        <v>22000</v>
      </c>
      <c r="AT17" s="2">
        <f t="shared" si="5"/>
        <v>1100</v>
      </c>
      <c r="AU17" s="3">
        <f t="shared" ca="1" si="6"/>
        <v>709.67741935483866</v>
      </c>
      <c r="AV17" s="3">
        <f t="shared" si="7"/>
        <v>3000</v>
      </c>
      <c r="AW17" s="2">
        <f t="shared" ca="1" si="8"/>
        <v>0</v>
      </c>
      <c r="AX17" s="3">
        <f t="shared" si="9"/>
        <v>0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L18" s="2">
        <f>COUNTIF(may!$F18:$AJ18,"p")</f>
        <v>0</v>
      </c>
      <c r="AM18" s="2">
        <f>COUNTIF(may!$F18:$AJ18,"a")</f>
        <v>0</v>
      </c>
      <c r="AN18" s="2">
        <f>COUNTIF(may!$F18:$AJ18,"l")</f>
        <v>0</v>
      </c>
      <c r="AO18" s="2">
        <v>2</v>
      </c>
      <c r="AP18" s="2">
        <f t="shared" si="3"/>
        <v>0</v>
      </c>
      <c r="AQ18" s="2">
        <f t="shared" ca="1" si="2"/>
        <v>31</v>
      </c>
      <c r="AR18" s="2">
        <f t="shared" si="4"/>
        <v>0</v>
      </c>
      <c r="AS18" s="2">
        <v>23000</v>
      </c>
      <c r="AT18" s="2">
        <f t="shared" si="5"/>
        <v>1150</v>
      </c>
      <c r="AU18" s="3">
        <f t="shared" ca="1" si="6"/>
        <v>741.93548387096769</v>
      </c>
      <c r="AV18" s="3">
        <f t="shared" si="7"/>
        <v>3000</v>
      </c>
      <c r="AW18" s="2">
        <f t="shared" ca="1" si="8"/>
        <v>0</v>
      </c>
      <c r="AX18" s="3">
        <f t="shared" si="9"/>
        <v>0</v>
      </c>
    </row>
    <row r="19" spans="2:50" x14ac:dyDescent="0.25">
      <c r="B19" s="11" t="s">
        <v>27</v>
      </c>
      <c r="C19" s="1" t="s">
        <v>46</v>
      </c>
      <c r="D19" s="29">
        <v>43475</v>
      </c>
      <c r="E19" s="12" t="s">
        <v>14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L19" s="2">
        <f>COUNTIF(may!$F19:$AJ19,"p")</f>
        <v>0</v>
      </c>
      <c r="AM19" s="2">
        <f>COUNTIF(may!$F19:$AJ19,"a")</f>
        <v>0</v>
      </c>
      <c r="AN19" s="2">
        <f>COUNTIF(may!$F19:$AJ19,"l")</f>
        <v>0</v>
      </c>
      <c r="AO19" s="2">
        <v>2</v>
      </c>
      <c r="AP19" s="2">
        <f t="shared" si="3"/>
        <v>0</v>
      </c>
      <c r="AQ19" s="2">
        <f t="shared" ca="1" si="2"/>
        <v>31</v>
      </c>
      <c r="AR19" s="2">
        <f t="shared" si="4"/>
        <v>0</v>
      </c>
      <c r="AS19" s="2">
        <v>24000</v>
      </c>
      <c r="AT19" s="2">
        <f t="shared" si="5"/>
        <v>1200</v>
      </c>
      <c r="AU19" s="3">
        <f t="shared" ca="1" si="6"/>
        <v>774.19354838709683</v>
      </c>
      <c r="AV19" s="3">
        <f t="shared" si="7"/>
        <v>3000</v>
      </c>
      <c r="AW19" s="2">
        <f t="shared" ca="1" si="8"/>
        <v>0</v>
      </c>
      <c r="AX19" s="3">
        <f t="shared" si="9"/>
        <v>0</v>
      </c>
    </row>
    <row r="20" spans="2:50" x14ac:dyDescent="0.25">
      <c r="B20" s="11" t="s">
        <v>28</v>
      </c>
      <c r="C20" s="19" t="s">
        <v>47</v>
      </c>
      <c r="D20" s="29">
        <v>43476</v>
      </c>
      <c r="E20" s="12" t="s">
        <v>16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L20" s="2">
        <f>COUNTIF(may!$F20:$AJ20,"p")</f>
        <v>0</v>
      </c>
      <c r="AM20" s="2">
        <f>COUNTIF(may!$F20:$AJ20,"a")</f>
        <v>0</v>
      </c>
      <c r="AN20" s="2">
        <f>COUNTIF(may!$F20:$AJ20,"l")</f>
        <v>0</v>
      </c>
      <c r="AO20" s="2">
        <v>2</v>
      </c>
      <c r="AP20" s="2">
        <f t="shared" si="3"/>
        <v>0</v>
      </c>
      <c r="AQ20" s="2">
        <f t="shared" ca="1" si="2"/>
        <v>31</v>
      </c>
      <c r="AR20" s="2">
        <f t="shared" si="4"/>
        <v>0</v>
      </c>
      <c r="AS20" s="2">
        <v>25000</v>
      </c>
      <c r="AT20" s="2">
        <f t="shared" si="5"/>
        <v>1250</v>
      </c>
      <c r="AU20" s="3">
        <f t="shared" ca="1" si="6"/>
        <v>806.45161290322585</v>
      </c>
      <c r="AV20" s="3">
        <f t="shared" si="7"/>
        <v>3000</v>
      </c>
      <c r="AW20" s="2">
        <f t="shared" ca="1" si="8"/>
        <v>0</v>
      </c>
      <c r="AX20" s="3">
        <f t="shared" si="9"/>
        <v>0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COUNTIF(may!$F21:$AJ21,"p")</f>
        <v>0</v>
      </c>
      <c r="AM21" s="2">
        <f>COUNTIF(may!$F21:$AJ21,"a")</f>
        <v>0</v>
      </c>
      <c r="AN21" s="2">
        <f>COUNTIF(may!$F21:$AJ21,"l")</f>
        <v>0</v>
      </c>
      <c r="AO21" s="2">
        <v>2</v>
      </c>
      <c r="AP21" s="2">
        <f t="shared" si="3"/>
        <v>0</v>
      </c>
      <c r="AQ21" s="2">
        <f t="shared" ca="1" si="2"/>
        <v>31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838.70967741935488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COUNTIF(may!$F22:$AJ22,"p")</f>
        <v>0</v>
      </c>
      <c r="AM22" s="2">
        <f>COUNTIF(may!$F22:$AJ22,"a")</f>
        <v>0</v>
      </c>
      <c r="AN22" s="2">
        <f>COUNTIF(may!$F22:$AJ22,"l")</f>
        <v>0</v>
      </c>
      <c r="AO22" s="2">
        <v>2</v>
      </c>
      <c r="AP22" s="2">
        <f t="shared" si="3"/>
        <v>0</v>
      </c>
      <c r="AQ22" s="2">
        <f t="shared" ca="1" si="2"/>
        <v>31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870.9677419354839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COUNTIF(may!$F23:$AJ23,"p")</f>
        <v>0</v>
      </c>
      <c r="AM23" s="2">
        <f>COUNTIF(may!$F23:$AJ23,"a")</f>
        <v>0</v>
      </c>
      <c r="AN23" s="2">
        <f>COUNTIF(may!$F23:$AJ23,"l")</f>
        <v>0</v>
      </c>
      <c r="AO23" s="2">
        <v>2</v>
      </c>
      <c r="AP23" s="2">
        <f t="shared" si="3"/>
        <v>0</v>
      </c>
      <c r="AQ23" s="2">
        <f t="shared" ca="1" si="2"/>
        <v>31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903.22580645161293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ht="16.5" thickBot="1" x14ac:dyDescent="0.3">
      <c r="B24" s="13" t="s">
        <v>55</v>
      </c>
      <c r="C24" s="14" t="s">
        <v>56</v>
      </c>
      <c r="D24" s="34">
        <v>43480</v>
      </c>
      <c r="E24" s="15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COUNTIF(may!$F24:$AJ24,"p")</f>
        <v>0</v>
      </c>
      <c r="AM24" s="2">
        <f>COUNTIF(may!$F24:$AJ24,"a")</f>
        <v>0</v>
      </c>
      <c r="AN24" s="2">
        <f>COUNTIF(may!$F24:$AJ24,"l")</f>
        <v>0</v>
      </c>
      <c r="AO24" s="2">
        <v>2</v>
      </c>
      <c r="AP24" s="2">
        <f t="shared" si="3"/>
        <v>0</v>
      </c>
      <c r="AQ24" s="2">
        <f t="shared" ca="1" si="2"/>
        <v>31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935.48387096774195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5" priority="1">
      <formula>F$8="sun"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7482-D248-4416-96B0-2ED6C9DCBBDD}">
  <sheetPr codeName="Sheet9"/>
  <dimension ref="B2:AX24"/>
  <sheetViews>
    <sheetView workbookViewId="0"/>
  </sheetViews>
  <sheetFormatPr defaultRowHeight="15.75" x14ac:dyDescent="0.25"/>
  <cols>
    <col min="1" max="1" width="3.625" customWidth="1"/>
    <col min="2" max="2" width="12.375" bestFit="1" customWidth="1"/>
    <col min="3" max="3" width="12.375" customWidth="1"/>
    <col min="4" max="4" width="12.375" style="4" bestFit="1" customWidth="1"/>
    <col min="5" max="5" width="12.375" bestFit="1" customWidth="1"/>
    <col min="6" max="6" width="4.25" bestFit="1" customWidth="1"/>
    <col min="7" max="11" width="3.375" bestFit="1" customWidth="1"/>
    <col min="12" max="12" width="3.5" bestFit="1" customWidth="1"/>
    <col min="13" max="36" width="3.375" bestFit="1" customWidth="1"/>
    <col min="38" max="38" width="8.5" bestFit="1" customWidth="1"/>
    <col min="39" max="39" width="8" bestFit="1" customWidth="1"/>
    <col min="40" max="40" width="6.5" hidden="1" customWidth="1"/>
    <col min="41" max="41" width="7.875" hidden="1" customWidth="1"/>
    <col min="42" max="42" width="8" hidden="1" customWidth="1"/>
    <col min="43" max="43" width="9.75" bestFit="1" customWidth="1"/>
    <col min="44" max="44" width="7.875" bestFit="1" customWidth="1"/>
    <col min="45" max="45" width="6.125" bestFit="1" customWidth="1"/>
    <col min="46" max="46" width="6.125" customWidth="1"/>
    <col min="47" max="47" width="7.875" bestFit="1" customWidth="1"/>
    <col min="48" max="48" width="7.875" customWidth="1"/>
    <col min="49" max="49" width="7.875" bestFit="1" customWidth="1"/>
    <col min="50" max="50" width="8.625" customWidth="1"/>
    <col min="51" max="51" width="7.5" bestFit="1" customWidth="1"/>
  </cols>
  <sheetData>
    <row r="2" spans="2:50" s="25" customFormat="1" ht="15.75" customHeight="1" x14ac:dyDescent="0.25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L2" s="44" t="s">
        <v>57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2:50" s="25" customFormat="1" ht="16.5" customHeight="1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2:50" s="25" customFormat="1" ht="15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6" spans="2:50" x14ac:dyDescent="0.25">
      <c r="B6" s="50" t="s">
        <v>0</v>
      </c>
      <c r="C6" s="50"/>
      <c r="D6" s="50"/>
      <c r="E6" s="50"/>
      <c r="F6" s="48" t="str">
        <f ca="1">MID(CELL("filename",B2),FIND("]",CELL("filename",B2))+1,255)</f>
        <v>aug</v>
      </c>
      <c r="G6" s="49"/>
      <c r="K6" s="45">
        <f ca="1">DATEVALUE("1"&amp;F6)</f>
        <v>43678</v>
      </c>
      <c r="L6" s="45"/>
      <c r="M6" s="45"/>
      <c r="N6" s="45"/>
      <c r="O6" s="46"/>
      <c r="P6" s="7" t="s">
        <v>29</v>
      </c>
      <c r="Q6" s="47">
        <f ca="1">EOMONTH(K6,0)</f>
        <v>43708</v>
      </c>
      <c r="R6" s="45"/>
      <c r="S6" s="45"/>
      <c r="T6" s="45"/>
      <c r="U6" s="45"/>
      <c r="V6" s="45"/>
      <c r="AL6" s="24"/>
    </row>
    <row r="7" spans="2:50" ht="16.5" thickBot="1" x14ac:dyDescent="0.3"/>
    <row r="8" spans="2:50" ht="29.25" customHeight="1" x14ac:dyDescent="0.25">
      <c r="B8" s="16" t="s">
        <v>10</v>
      </c>
      <c r="C8" s="17" t="s">
        <v>11</v>
      </c>
      <c r="D8" s="51" t="s">
        <v>36</v>
      </c>
      <c r="E8" s="18" t="s">
        <v>12</v>
      </c>
      <c r="F8" s="8" t="str">
        <f ca="1">TEXT(F9,"ddd")</f>
        <v>Thu</v>
      </c>
      <c r="G8" s="5" t="str">
        <f t="shared" ref="G8:AJ8" ca="1" si="0">TEXT(G9,"ddd")</f>
        <v>Fri</v>
      </c>
      <c r="H8" s="5" t="str">
        <f ca="1">TEXT(H9,"ddd")</f>
        <v>Sat</v>
      </c>
      <c r="I8" s="5" t="str">
        <f t="shared" ca="1" si="0"/>
        <v>Sun</v>
      </c>
      <c r="J8" s="5" t="str">
        <f t="shared" ca="1" si="0"/>
        <v>Mon</v>
      </c>
      <c r="K8" s="5" t="str">
        <f t="shared" ca="1" si="0"/>
        <v>Tue</v>
      </c>
      <c r="L8" s="5" t="str">
        <f t="shared" ca="1" si="0"/>
        <v>Wed</v>
      </c>
      <c r="M8" s="5" t="str">
        <f t="shared" ca="1" si="0"/>
        <v>Thu</v>
      </c>
      <c r="N8" s="5" t="str">
        <f t="shared" ca="1" si="0"/>
        <v>Fri</v>
      </c>
      <c r="O8" s="5" t="str">
        <f t="shared" ca="1" si="0"/>
        <v>Sat</v>
      </c>
      <c r="P8" s="5" t="str">
        <f t="shared" ca="1" si="0"/>
        <v>Sun</v>
      </c>
      <c r="Q8" s="5" t="str">
        <f t="shared" ca="1" si="0"/>
        <v>Mon</v>
      </c>
      <c r="R8" s="5" t="str">
        <f t="shared" ca="1" si="0"/>
        <v>Tue</v>
      </c>
      <c r="S8" s="5" t="str">
        <f t="shared" ca="1" si="0"/>
        <v>Wed</v>
      </c>
      <c r="T8" s="5" t="str">
        <f t="shared" ca="1" si="0"/>
        <v>Thu</v>
      </c>
      <c r="U8" s="5" t="str">
        <f t="shared" ca="1" si="0"/>
        <v>Fri</v>
      </c>
      <c r="V8" s="5" t="str">
        <f t="shared" ca="1" si="0"/>
        <v>Sat</v>
      </c>
      <c r="W8" s="5" t="str">
        <f t="shared" ca="1" si="0"/>
        <v>Sun</v>
      </c>
      <c r="X8" s="5" t="str">
        <f t="shared" ca="1" si="0"/>
        <v>Mon</v>
      </c>
      <c r="Y8" s="5" t="str">
        <f t="shared" ca="1" si="0"/>
        <v>Tue</v>
      </c>
      <c r="Z8" s="5" t="str">
        <f t="shared" ca="1" si="0"/>
        <v>Wed</v>
      </c>
      <c r="AA8" s="5" t="str">
        <f t="shared" ca="1" si="0"/>
        <v>Thu</v>
      </c>
      <c r="AB8" s="5" t="str">
        <f t="shared" ca="1" si="0"/>
        <v>Fri</v>
      </c>
      <c r="AC8" s="5" t="str">
        <f t="shared" ca="1" si="0"/>
        <v>Sat</v>
      </c>
      <c r="AD8" s="5" t="str">
        <f t="shared" ca="1" si="0"/>
        <v>Sun</v>
      </c>
      <c r="AE8" s="5" t="str">
        <f t="shared" ca="1" si="0"/>
        <v>Mon</v>
      </c>
      <c r="AF8" s="5" t="str">
        <f t="shared" ca="1" si="0"/>
        <v>Tue</v>
      </c>
      <c r="AG8" s="5" t="str">
        <f t="shared" ca="1" si="0"/>
        <v>Wed</v>
      </c>
      <c r="AH8" s="5" t="str">
        <f t="shared" ca="1" si="0"/>
        <v>Thu</v>
      </c>
      <c r="AI8" s="5" t="str">
        <f t="shared" ca="1" si="0"/>
        <v>Fri</v>
      </c>
      <c r="AJ8" s="5" t="str">
        <f t="shared" ca="1" si="0"/>
        <v>Sat</v>
      </c>
      <c r="AL8" s="42" t="s">
        <v>2</v>
      </c>
      <c r="AM8" s="42" t="s">
        <v>1</v>
      </c>
      <c r="AN8" s="41" t="s">
        <v>30</v>
      </c>
      <c r="AO8" s="41" t="s">
        <v>31</v>
      </c>
      <c r="AP8" s="41" t="s">
        <v>32</v>
      </c>
      <c r="AQ8" s="41" t="s">
        <v>3</v>
      </c>
      <c r="AR8" s="41" t="s">
        <v>4</v>
      </c>
      <c r="AS8" s="41" t="s">
        <v>5</v>
      </c>
      <c r="AT8" s="41" t="s">
        <v>8</v>
      </c>
      <c r="AU8" s="41" t="s">
        <v>6</v>
      </c>
      <c r="AV8" s="41" t="s">
        <v>33</v>
      </c>
      <c r="AW8" s="41" t="s">
        <v>7</v>
      </c>
      <c r="AX8" s="41" t="s">
        <v>9</v>
      </c>
    </row>
    <row r="9" spans="2:50" ht="16.5" customHeight="1" thickBot="1" x14ac:dyDescent="0.3">
      <c r="B9" s="21"/>
      <c r="C9" s="22"/>
      <c r="D9" s="52"/>
      <c r="E9" s="23"/>
      <c r="F9" s="9">
        <f ca="1">K6</f>
        <v>43678</v>
      </c>
      <c r="G9" s="6">
        <f t="shared" ref="G9:AJ9" ca="1" si="1">IF(F9&lt;$Q$6,F9+1,"")</f>
        <v>43679</v>
      </c>
      <c r="H9" s="6">
        <f t="shared" ca="1" si="1"/>
        <v>43680</v>
      </c>
      <c r="I9" s="6">
        <f t="shared" ca="1" si="1"/>
        <v>43681</v>
      </c>
      <c r="J9" s="6">
        <f t="shared" ca="1" si="1"/>
        <v>43682</v>
      </c>
      <c r="K9" s="6">
        <f t="shared" ca="1" si="1"/>
        <v>43683</v>
      </c>
      <c r="L9" s="6">
        <f t="shared" ca="1" si="1"/>
        <v>43684</v>
      </c>
      <c r="M9" s="6">
        <f t="shared" ca="1" si="1"/>
        <v>43685</v>
      </c>
      <c r="N9" s="6">
        <f t="shared" ca="1" si="1"/>
        <v>43686</v>
      </c>
      <c r="O9" s="6">
        <f t="shared" ca="1" si="1"/>
        <v>43687</v>
      </c>
      <c r="P9" s="6">
        <f t="shared" ca="1" si="1"/>
        <v>43688</v>
      </c>
      <c r="Q9" s="6">
        <f t="shared" ca="1" si="1"/>
        <v>43689</v>
      </c>
      <c r="R9" s="6">
        <f t="shared" ca="1" si="1"/>
        <v>43690</v>
      </c>
      <c r="S9" s="6">
        <f t="shared" ca="1" si="1"/>
        <v>43691</v>
      </c>
      <c r="T9" s="6">
        <f t="shared" ca="1" si="1"/>
        <v>43692</v>
      </c>
      <c r="U9" s="6">
        <f t="shared" ca="1" si="1"/>
        <v>43693</v>
      </c>
      <c r="V9" s="6">
        <f t="shared" ca="1" si="1"/>
        <v>43694</v>
      </c>
      <c r="W9" s="6">
        <f t="shared" ca="1" si="1"/>
        <v>43695</v>
      </c>
      <c r="X9" s="6">
        <f t="shared" ca="1" si="1"/>
        <v>43696</v>
      </c>
      <c r="Y9" s="6">
        <f t="shared" ca="1" si="1"/>
        <v>43697</v>
      </c>
      <c r="Z9" s="6">
        <f t="shared" ca="1" si="1"/>
        <v>43698</v>
      </c>
      <c r="AA9" s="6">
        <f t="shared" ca="1" si="1"/>
        <v>43699</v>
      </c>
      <c r="AB9" s="6">
        <f t="shared" ca="1" si="1"/>
        <v>43700</v>
      </c>
      <c r="AC9" s="6">
        <f t="shared" ca="1" si="1"/>
        <v>43701</v>
      </c>
      <c r="AD9" s="6">
        <f t="shared" ca="1" si="1"/>
        <v>43702</v>
      </c>
      <c r="AE9" s="6">
        <f t="shared" ca="1" si="1"/>
        <v>43703</v>
      </c>
      <c r="AF9" s="6">
        <f t="shared" ca="1" si="1"/>
        <v>43704</v>
      </c>
      <c r="AG9" s="6">
        <f t="shared" ca="1" si="1"/>
        <v>43705</v>
      </c>
      <c r="AH9" s="6">
        <f t="shared" ca="1" si="1"/>
        <v>43706</v>
      </c>
      <c r="AI9" s="6">
        <f t="shared" ca="1" si="1"/>
        <v>43707</v>
      </c>
      <c r="AJ9" s="6">
        <f t="shared" ca="1" si="1"/>
        <v>43708</v>
      </c>
      <c r="AL9" s="42"/>
      <c r="AM9" s="42"/>
      <c r="AN9" s="42"/>
      <c r="AO9" s="42"/>
      <c r="AP9" s="42"/>
      <c r="AQ9" s="42"/>
      <c r="AR9" s="41"/>
      <c r="AS9" s="42"/>
      <c r="AT9" s="42"/>
      <c r="AU9" s="42"/>
      <c r="AV9" s="41"/>
      <c r="AW9" s="42"/>
      <c r="AX9" s="42"/>
    </row>
    <row r="10" spans="2:50" x14ac:dyDescent="0.25">
      <c r="B10" s="30" t="s">
        <v>13</v>
      </c>
      <c r="C10" s="31" t="s">
        <v>37</v>
      </c>
      <c r="D10" s="32">
        <v>43466</v>
      </c>
      <c r="E10" s="33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L10" s="2">
        <f>COUNTIF(may!$F10:$AJ10,"p")</f>
        <v>0</v>
      </c>
      <c r="AM10" s="2">
        <f>COUNTIF(may!$F10:$AJ10,"a")</f>
        <v>0</v>
      </c>
      <c r="AN10" s="2">
        <f>COUNTIF(may!$F10:$AJ10,"l")</f>
        <v>0</v>
      </c>
      <c r="AO10" s="2">
        <v>2</v>
      </c>
      <c r="AP10" s="2">
        <f>IF(AN10&gt;AO10,AN10-AO10,0)</f>
        <v>0</v>
      </c>
      <c r="AQ10" s="2">
        <f t="shared" ref="AQ10:AQ24" ca="1" si="2">DAY($Q$6)</f>
        <v>31</v>
      </c>
      <c r="AR10" s="2">
        <f>IF(AL10=0,0,COUNTIF($F$8:$AJ$8,"sun")+AL10)</f>
        <v>0</v>
      </c>
      <c r="AS10" s="2">
        <v>15000</v>
      </c>
      <c r="AT10" s="2">
        <f>AS10*5%</f>
        <v>750</v>
      </c>
      <c r="AU10" s="3">
        <f ca="1">AS10/AQ10</f>
        <v>483.87096774193549</v>
      </c>
      <c r="AV10" s="3">
        <f>IF(AS10&gt;20000,3000,2000)</f>
        <v>2000</v>
      </c>
      <c r="AW10" s="2">
        <f ca="1">AU10*AR10</f>
        <v>0</v>
      </c>
      <c r="AX10" s="3">
        <f>IF(AL10=0,0,AW10+AV10-AT10)</f>
        <v>0</v>
      </c>
    </row>
    <row r="11" spans="2:50" x14ac:dyDescent="0.25">
      <c r="B11" s="11" t="s">
        <v>15</v>
      </c>
      <c r="C11" s="1" t="s">
        <v>38</v>
      </c>
      <c r="D11" s="29">
        <v>43467</v>
      </c>
      <c r="E11" s="12" t="s">
        <v>16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L11" s="2">
        <f>COUNTIF(may!$F11:$AJ11,"p")</f>
        <v>0</v>
      </c>
      <c r="AM11" s="2">
        <f>COUNTIF(may!$F11:$AJ11,"a")</f>
        <v>0</v>
      </c>
      <c r="AN11" s="2">
        <f>COUNTIF(may!$F11:$AJ11,"l")</f>
        <v>0</v>
      </c>
      <c r="AO11" s="2">
        <v>2</v>
      </c>
      <c r="AP11" s="2">
        <f t="shared" ref="AP11:AP24" si="3">IF(AN11&gt;AO11,AN11-AO11,0)</f>
        <v>0</v>
      </c>
      <c r="AQ11" s="2">
        <f t="shared" ca="1" si="2"/>
        <v>31</v>
      </c>
      <c r="AR11" s="2">
        <f t="shared" ref="AR11:AR24" si="4">IF(AL11=0,0,COUNTIF($F$8:$AJ$8,"sun")+AL11)</f>
        <v>0</v>
      </c>
      <c r="AS11" s="2">
        <v>16000</v>
      </c>
      <c r="AT11" s="2">
        <f t="shared" ref="AT11:AT24" si="5">AS11*5%</f>
        <v>800</v>
      </c>
      <c r="AU11" s="3">
        <f t="shared" ref="AU11:AU24" ca="1" si="6">AS11/AQ11</f>
        <v>516.12903225806451</v>
      </c>
      <c r="AV11" s="3">
        <f t="shared" ref="AV11:AV24" si="7">IF(AS11&gt;20000,3000,2000)</f>
        <v>2000</v>
      </c>
      <c r="AW11" s="2">
        <f t="shared" ref="AW11:AW24" ca="1" si="8">AU11*AR11</f>
        <v>0</v>
      </c>
      <c r="AX11" s="3">
        <f t="shared" ref="AX11:AX24" si="9">IF(AL11=0,0,AW11+AV11-AT11)</f>
        <v>0</v>
      </c>
    </row>
    <row r="12" spans="2:50" x14ac:dyDescent="0.25">
      <c r="B12" s="11" t="s">
        <v>18</v>
      </c>
      <c r="C12" s="19" t="s">
        <v>39</v>
      </c>
      <c r="D12" s="29">
        <v>43468</v>
      </c>
      <c r="E12" s="12" t="s">
        <v>19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L12" s="2">
        <f>COUNTIF(may!$F12:$AJ12,"p")</f>
        <v>0</v>
      </c>
      <c r="AM12" s="2">
        <f>COUNTIF(may!$F12:$AJ12,"a")</f>
        <v>0</v>
      </c>
      <c r="AN12" s="2">
        <f>COUNTIF(may!$F12:$AJ12,"l")</f>
        <v>0</v>
      </c>
      <c r="AO12" s="2">
        <v>2</v>
      </c>
      <c r="AP12" s="2">
        <f t="shared" si="3"/>
        <v>0</v>
      </c>
      <c r="AQ12" s="2">
        <f t="shared" ca="1" si="2"/>
        <v>31</v>
      </c>
      <c r="AR12" s="2">
        <f t="shared" si="4"/>
        <v>0</v>
      </c>
      <c r="AS12" s="2">
        <v>17000</v>
      </c>
      <c r="AT12" s="2">
        <f t="shared" si="5"/>
        <v>850</v>
      </c>
      <c r="AU12" s="3">
        <f t="shared" ca="1" si="6"/>
        <v>548.38709677419354</v>
      </c>
      <c r="AV12" s="3">
        <f t="shared" si="7"/>
        <v>2000</v>
      </c>
      <c r="AW12" s="2">
        <f t="shared" ca="1" si="8"/>
        <v>0</v>
      </c>
      <c r="AX12" s="3">
        <f t="shared" si="9"/>
        <v>0</v>
      </c>
    </row>
    <row r="13" spans="2:50" x14ac:dyDescent="0.25">
      <c r="B13" s="11" t="s">
        <v>21</v>
      </c>
      <c r="C13" s="1" t="s">
        <v>40</v>
      </c>
      <c r="D13" s="29">
        <v>43469</v>
      </c>
      <c r="E13" s="12" t="s">
        <v>14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L13" s="2">
        <f>COUNTIF(may!$F13:$AJ13,"p")</f>
        <v>0</v>
      </c>
      <c r="AM13" s="2">
        <f>COUNTIF(may!$F13:$AJ13,"a")</f>
        <v>0</v>
      </c>
      <c r="AN13" s="2">
        <f>COUNTIF(may!$F13:$AJ13,"l")</f>
        <v>0</v>
      </c>
      <c r="AO13" s="2">
        <v>2</v>
      </c>
      <c r="AP13" s="2">
        <f t="shared" si="3"/>
        <v>0</v>
      </c>
      <c r="AQ13" s="2">
        <f t="shared" ca="1" si="2"/>
        <v>31</v>
      </c>
      <c r="AR13" s="2">
        <f t="shared" si="4"/>
        <v>0</v>
      </c>
      <c r="AS13" s="2">
        <v>18000</v>
      </c>
      <c r="AT13" s="2">
        <f t="shared" si="5"/>
        <v>900</v>
      </c>
      <c r="AU13" s="3">
        <f t="shared" ca="1" si="6"/>
        <v>580.64516129032256</v>
      </c>
      <c r="AV13" s="3">
        <f t="shared" si="7"/>
        <v>2000</v>
      </c>
      <c r="AW13" s="2">
        <f t="shared" ca="1" si="8"/>
        <v>0</v>
      </c>
      <c r="AX13" s="3">
        <f t="shared" si="9"/>
        <v>0</v>
      </c>
    </row>
    <row r="14" spans="2:50" x14ac:dyDescent="0.25">
      <c r="B14" s="11" t="s">
        <v>22</v>
      </c>
      <c r="C14" s="19" t="s">
        <v>41</v>
      </c>
      <c r="D14" s="29">
        <v>43470</v>
      </c>
      <c r="E14" s="12" t="s">
        <v>16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L14" s="2">
        <f>COUNTIF(may!$F14:$AJ14,"p")</f>
        <v>0</v>
      </c>
      <c r="AM14" s="2">
        <f>COUNTIF(may!$F14:$AJ14,"a")</f>
        <v>0</v>
      </c>
      <c r="AN14" s="2">
        <f>COUNTIF(may!$F14:$AJ14,"l")</f>
        <v>0</v>
      </c>
      <c r="AO14" s="2">
        <v>2</v>
      </c>
      <c r="AP14" s="2">
        <f t="shared" si="3"/>
        <v>0</v>
      </c>
      <c r="AQ14" s="2">
        <f t="shared" ca="1" si="2"/>
        <v>31</v>
      </c>
      <c r="AR14" s="2">
        <f t="shared" si="4"/>
        <v>0</v>
      </c>
      <c r="AS14" s="2">
        <v>19000</v>
      </c>
      <c r="AT14" s="2">
        <f t="shared" si="5"/>
        <v>950</v>
      </c>
      <c r="AU14" s="3">
        <f t="shared" ca="1" si="6"/>
        <v>612.90322580645159</v>
      </c>
      <c r="AV14" s="3">
        <f t="shared" si="7"/>
        <v>2000</v>
      </c>
      <c r="AW14" s="2">
        <f t="shared" ca="1" si="8"/>
        <v>0</v>
      </c>
      <c r="AX14" s="3">
        <f t="shared" si="9"/>
        <v>0</v>
      </c>
    </row>
    <row r="15" spans="2:50" x14ac:dyDescent="0.25">
      <c r="B15" s="11" t="s">
        <v>23</v>
      </c>
      <c r="C15" s="1" t="s">
        <v>42</v>
      </c>
      <c r="D15" s="29">
        <v>43471</v>
      </c>
      <c r="E15" s="12" t="s">
        <v>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L15" s="2">
        <f>COUNTIF(may!$F15:$AJ15,"p")</f>
        <v>0</v>
      </c>
      <c r="AM15" s="2">
        <f>COUNTIF(may!$F15:$AJ15,"a")</f>
        <v>0</v>
      </c>
      <c r="AN15" s="2">
        <f>COUNTIF(may!$F15:$AJ15,"l")</f>
        <v>0</v>
      </c>
      <c r="AO15" s="2">
        <v>2</v>
      </c>
      <c r="AP15" s="2">
        <f t="shared" si="3"/>
        <v>0</v>
      </c>
      <c r="AQ15" s="2">
        <f t="shared" ca="1" si="2"/>
        <v>31</v>
      </c>
      <c r="AR15" s="2">
        <f t="shared" si="4"/>
        <v>0</v>
      </c>
      <c r="AS15" s="2">
        <v>20000</v>
      </c>
      <c r="AT15" s="2">
        <f t="shared" si="5"/>
        <v>1000</v>
      </c>
      <c r="AU15" s="3">
        <f t="shared" ca="1" si="6"/>
        <v>645.16129032258061</v>
      </c>
      <c r="AV15" s="3">
        <f t="shared" si="7"/>
        <v>2000</v>
      </c>
      <c r="AW15" s="2">
        <f t="shared" ca="1" si="8"/>
        <v>0</v>
      </c>
      <c r="AX15" s="3">
        <f t="shared" si="9"/>
        <v>0</v>
      </c>
    </row>
    <row r="16" spans="2:50" x14ac:dyDescent="0.25">
      <c r="B16" s="11" t="s">
        <v>24</v>
      </c>
      <c r="C16" s="19" t="s">
        <v>43</v>
      </c>
      <c r="D16" s="29">
        <v>43472</v>
      </c>
      <c r="E16" s="12" t="s">
        <v>14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L16" s="2">
        <f>COUNTIF(may!$F16:$AJ16,"p")</f>
        <v>0</v>
      </c>
      <c r="AM16" s="2">
        <f>COUNTIF(may!$F16:$AJ16,"a")</f>
        <v>0</v>
      </c>
      <c r="AN16" s="2">
        <f>COUNTIF(may!$F16:$AJ16,"l")</f>
        <v>0</v>
      </c>
      <c r="AO16" s="2">
        <v>2</v>
      </c>
      <c r="AP16" s="2">
        <f t="shared" si="3"/>
        <v>0</v>
      </c>
      <c r="AQ16" s="2">
        <f t="shared" ca="1" si="2"/>
        <v>31</v>
      </c>
      <c r="AR16" s="2">
        <f t="shared" si="4"/>
        <v>0</v>
      </c>
      <c r="AS16" s="2">
        <v>21000</v>
      </c>
      <c r="AT16" s="2">
        <f t="shared" si="5"/>
        <v>1050</v>
      </c>
      <c r="AU16" s="3">
        <f t="shared" ca="1" si="6"/>
        <v>677.41935483870964</v>
      </c>
      <c r="AV16" s="3">
        <f t="shared" si="7"/>
        <v>3000</v>
      </c>
      <c r="AW16" s="2">
        <f t="shared" ca="1" si="8"/>
        <v>0</v>
      </c>
      <c r="AX16" s="3">
        <f t="shared" si="9"/>
        <v>0</v>
      </c>
    </row>
    <row r="17" spans="2:50" x14ac:dyDescent="0.25">
      <c r="B17" s="11" t="s">
        <v>25</v>
      </c>
      <c r="C17" s="1" t="s">
        <v>44</v>
      </c>
      <c r="D17" s="29">
        <v>43473</v>
      </c>
      <c r="E17" s="12" t="s">
        <v>16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2">
        <f>COUNTIF(may!$F17:$AJ17,"p")</f>
        <v>0</v>
      </c>
      <c r="AM17" s="2">
        <f>COUNTIF(may!$F17:$AJ17,"a")</f>
        <v>0</v>
      </c>
      <c r="AN17" s="2">
        <f>COUNTIF(may!$F17:$AJ17,"l")</f>
        <v>0</v>
      </c>
      <c r="AO17" s="2">
        <v>2</v>
      </c>
      <c r="AP17" s="2">
        <f t="shared" si="3"/>
        <v>0</v>
      </c>
      <c r="AQ17" s="2">
        <f t="shared" ca="1" si="2"/>
        <v>31</v>
      </c>
      <c r="AR17" s="2">
        <f t="shared" si="4"/>
        <v>0</v>
      </c>
      <c r="AS17" s="2">
        <v>22000</v>
      </c>
      <c r="AT17" s="2">
        <f t="shared" si="5"/>
        <v>1100</v>
      </c>
      <c r="AU17" s="3">
        <f t="shared" ca="1" si="6"/>
        <v>709.67741935483866</v>
      </c>
      <c r="AV17" s="3">
        <f t="shared" si="7"/>
        <v>3000</v>
      </c>
      <c r="AW17" s="2">
        <f t="shared" ca="1" si="8"/>
        <v>0</v>
      </c>
      <c r="AX17" s="3">
        <f t="shared" si="9"/>
        <v>0</v>
      </c>
    </row>
    <row r="18" spans="2:50" x14ac:dyDescent="0.25">
      <c r="B18" s="11" t="s">
        <v>26</v>
      </c>
      <c r="C18" s="19" t="s">
        <v>45</v>
      </c>
      <c r="D18" s="29">
        <v>43474</v>
      </c>
      <c r="E18" s="12" t="s">
        <v>19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L18" s="2">
        <f>COUNTIF(may!$F18:$AJ18,"p")</f>
        <v>0</v>
      </c>
      <c r="AM18" s="2">
        <f>COUNTIF(may!$F18:$AJ18,"a")</f>
        <v>0</v>
      </c>
      <c r="AN18" s="2">
        <f>COUNTIF(may!$F18:$AJ18,"l")</f>
        <v>0</v>
      </c>
      <c r="AO18" s="2">
        <v>2</v>
      </c>
      <c r="AP18" s="2">
        <f t="shared" si="3"/>
        <v>0</v>
      </c>
      <c r="AQ18" s="2">
        <f t="shared" ca="1" si="2"/>
        <v>31</v>
      </c>
      <c r="AR18" s="2">
        <f t="shared" si="4"/>
        <v>0</v>
      </c>
      <c r="AS18" s="2">
        <v>23000</v>
      </c>
      <c r="AT18" s="2">
        <f t="shared" si="5"/>
        <v>1150</v>
      </c>
      <c r="AU18" s="3">
        <f t="shared" ca="1" si="6"/>
        <v>741.93548387096769</v>
      </c>
      <c r="AV18" s="3">
        <f t="shared" si="7"/>
        <v>3000</v>
      </c>
      <c r="AW18" s="2">
        <f t="shared" ca="1" si="8"/>
        <v>0</v>
      </c>
      <c r="AX18" s="3">
        <f t="shared" si="9"/>
        <v>0</v>
      </c>
    </row>
    <row r="19" spans="2:50" x14ac:dyDescent="0.25">
      <c r="B19" s="11" t="s">
        <v>27</v>
      </c>
      <c r="C19" s="1" t="s">
        <v>46</v>
      </c>
      <c r="D19" s="29">
        <v>43475</v>
      </c>
      <c r="E19" s="12" t="s">
        <v>14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L19" s="2">
        <f>COUNTIF(may!$F19:$AJ19,"p")</f>
        <v>0</v>
      </c>
      <c r="AM19" s="2">
        <f>COUNTIF(may!$F19:$AJ19,"a")</f>
        <v>0</v>
      </c>
      <c r="AN19" s="2">
        <f>COUNTIF(may!$F19:$AJ19,"l")</f>
        <v>0</v>
      </c>
      <c r="AO19" s="2">
        <v>2</v>
      </c>
      <c r="AP19" s="2">
        <f t="shared" si="3"/>
        <v>0</v>
      </c>
      <c r="AQ19" s="2">
        <f t="shared" ca="1" si="2"/>
        <v>31</v>
      </c>
      <c r="AR19" s="2">
        <f t="shared" si="4"/>
        <v>0</v>
      </c>
      <c r="AS19" s="2">
        <v>24000</v>
      </c>
      <c r="AT19" s="2">
        <f t="shared" si="5"/>
        <v>1200</v>
      </c>
      <c r="AU19" s="3">
        <f t="shared" ca="1" si="6"/>
        <v>774.19354838709683</v>
      </c>
      <c r="AV19" s="3">
        <f t="shared" si="7"/>
        <v>3000</v>
      </c>
      <c r="AW19" s="2">
        <f t="shared" ca="1" si="8"/>
        <v>0</v>
      </c>
      <c r="AX19" s="3">
        <f t="shared" si="9"/>
        <v>0</v>
      </c>
    </row>
    <row r="20" spans="2:50" x14ac:dyDescent="0.25">
      <c r="B20" s="11" t="s">
        <v>28</v>
      </c>
      <c r="C20" s="19" t="s">
        <v>47</v>
      </c>
      <c r="D20" s="29">
        <v>43476</v>
      </c>
      <c r="E20" s="12" t="s">
        <v>16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L20" s="2">
        <f>COUNTIF(may!$F20:$AJ20,"p")</f>
        <v>0</v>
      </c>
      <c r="AM20" s="2">
        <f>COUNTIF(may!$F20:$AJ20,"a")</f>
        <v>0</v>
      </c>
      <c r="AN20" s="2">
        <f>COUNTIF(may!$F20:$AJ20,"l")</f>
        <v>0</v>
      </c>
      <c r="AO20" s="2">
        <v>2</v>
      </c>
      <c r="AP20" s="2">
        <f t="shared" si="3"/>
        <v>0</v>
      </c>
      <c r="AQ20" s="2">
        <f t="shared" ca="1" si="2"/>
        <v>31</v>
      </c>
      <c r="AR20" s="2">
        <f t="shared" si="4"/>
        <v>0</v>
      </c>
      <c r="AS20" s="2">
        <v>25000</v>
      </c>
      <c r="AT20" s="2">
        <f t="shared" si="5"/>
        <v>1250</v>
      </c>
      <c r="AU20" s="3">
        <f t="shared" ca="1" si="6"/>
        <v>806.45161290322585</v>
      </c>
      <c r="AV20" s="3">
        <f t="shared" si="7"/>
        <v>3000</v>
      </c>
      <c r="AW20" s="2">
        <f t="shared" ca="1" si="8"/>
        <v>0</v>
      </c>
      <c r="AX20" s="3">
        <f t="shared" si="9"/>
        <v>0</v>
      </c>
    </row>
    <row r="21" spans="2:50" x14ac:dyDescent="0.25">
      <c r="B21" s="11" t="s">
        <v>49</v>
      </c>
      <c r="C21" s="19" t="s">
        <v>50</v>
      </c>
      <c r="D21" s="29">
        <v>43477</v>
      </c>
      <c r="E21" s="12" t="s">
        <v>14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L21" s="2">
        <f>COUNTIF(may!$F21:$AJ21,"p")</f>
        <v>0</v>
      </c>
      <c r="AM21" s="2">
        <f>COUNTIF(may!$F21:$AJ21,"a")</f>
        <v>0</v>
      </c>
      <c r="AN21" s="2">
        <f>COUNTIF(may!$F21:$AJ21,"l")</f>
        <v>0</v>
      </c>
      <c r="AO21" s="2">
        <v>2</v>
      </c>
      <c r="AP21" s="2">
        <f t="shared" si="3"/>
        <v>0</v>
      </c>
      <c r="AQ21" s="2">
        <f t="shared" ca="1" si="2"/>
        <v>31</v>
      </c>
      <c r="AR21" s="2">
        <f t="shared" si="4"/>
        <v>0</v>
      </c>
      <c r="AS21" s="2">
        <v>26000</v>
      </c>
      <c r="AT21" s="2">
        <f t="shared" si="5"/>
        <v>1300</v>
      </c>
      <c r="AU21" s="3">
        <f t="shared" ca="1" si="6"/>
        <v>838.70967741935488</v>
      </c>
      <c r="AV21" s="3">
        <f t="shared" si="7"/>
        <v>3000</v>
      </c>
      <c r="AW21" s="2">
        <f t="shared" ca="1" si="8"/>
        <v>0</v>
      </c>
      <c r="AX21" s="3">
        <f t="shared" si="9"/>
        <v>0</v>
      </c>
    </row>
    <row r="22" spans="2:50" x14ac:dyDescent="0.25">
      <c r="B22" s="11" t="s">
        <v>51</v>
      </c>
      <c r="C22" s="1" t="s">
        <v>52</v>
      </c>
      <c r="D22" s="29">
        <v>43478</v>
      </c>
      <c r="E22" s="12" t="s">
        <v>16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L22" s="2">
        <f>COUNTIF(may!$F22:$AJ22,"p")</f>
        <v>0</v>
      </c>
      <c r="AM22" s="2">
        <f>COUNTIF(may!$F22:$AJ22,"a")</f>
        <v>0</v>
      </c>
      <c r="AN22" s="2">
        <f>COUNTIF(may!$F22:$AJ22,"l")</f>
        <v>0</v>
      </c>
      <c r="AO22" s="2">
        <v>2</v>
      </c>
      <c r="AP22" s="2">
        <f t="shared" si="3"/>
        <v>0</v>
      </c>
      <c r="AQ22" s="2">
        <f t="shared" ca="1" si="2"/>
        <v>31</v>
      </c>
      <c r="AR22" s="2">
        <f t="shared" si="4"/>
        <v>0</v>
      </c>
      <c r="AS22" s="2">
        <v>27000</v>
      </c>
      <c r="AT22" s="2">
        <f t="shared" si="5"/>
        <v>1350</v>
      </c>
      <c r="AU22" s="3">
        <f t="shared" ca="1" si="6"/>
        <v>870.9677419354839</v>
      </c>
      <c r="AV22" s="3">
        <f t="shared" si="7"/>
        <v>3000</v>
      </c>
      <c r="AW22" s="2">
        <f t="shared" ca="1" si="8"/>
        <v>0</v>
      </c>
      <c r="AX22" s="3">
        <f t="shared" si="9"/>
        <v>0</v>
      </c>
    </row>
    <row r="23" spans="2:50" x14ac:dyDescent="0.25">
      <c r="B23" s="11" t="s">
        <v>53</v>
      </c>
      <c r="C23" s="19" t="s">
        <v>54</v>
      </c>
      <c r="D23" s="29">
        <v>43479</v>
      </c>
      <c r="E23" s="12" t="s">
        <v>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L23" s="2">
        <f>COUNTIF(may!$F23:$AJ23,"p")</f>
        <v>0</v>
      </c>
      <c r="AM23" s="2">
        <f>COUNTIF(may!$F23:$AJ23,"a")</f>
        <v>0</v>
      </c>
      <c r="AN23" s="2">
        <f>COUNTIF(may!$F23:$AJ23,"l")</f>
        <v>0</v>
      </c>
      <c r="AO23" s="2">
        <v>2</v>
      </c>
      <c r="AP23" s="2">
        <f t="shared" si="3"/>
        <v>0</v>
      </c>
      <c r="AQ23" s="2">
        <f t="shared" ca="1" si="2"/>
        <v>31</v>
      </c>
      <c r="AR23" s="2">
        <f t="shared" si="4"/>
        <v>0</v>
      </c>
      <c r="AS23" s="2">
        <v>28000</v>
      </c>
      <c r="AT23" s="2">
        <f t="shared" si="5"/>
        <v>1400</v>
      </c>
      <c r="AU23" s="3">
        <f t="shared" ca="1" si="6"/>
        <v>903.22580645161293</v>
      </c>
      <c r="AV23" s="3">
        <f t="shared" si="7"/>
        <v>3000</v>
      </c>
      <c r="AW23" s="2">
        <f t="shared" ca="1" si="8"/>
        <v>0</v>
      </c>
      <c r="AX23" s="3">
        <f t="shared" si="9"/>
        <v>0</v>
      </c>
    </row>
    <row r="24" spans="2:50" ht="16.5" thickBot="1" x14ac:dyDescent="0.3">
      <c r="B24" s="13" t="s">
        <v>55</v>
      </c>
      <c r="C24" s="14" t="s">
        <v>56</v>
      </c>
      <c r="D24" s="34">
        <v>43480</v>
      </c>
      <c r="E24" s="15" t="s">
        <v>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L24" s="2">
        <f>COUNTIF(may!$F24:$AJ24,"p")</f>
        <v>0</v>
      </c>
      <c r="AM24" s="2">
        <f>COUNTIF(may!$F24:$AJ24,"a")</f>
        <v>0</v>
      </c>
      <c r="AN24" s="2">
        <f>COUNTIF(may!$F24:$AJ24,"l")</f>
        <v>0</v>
      </c>
      <c r="AO24" s="2">
        <v>2</v>
      </c>
      <c r="AP24" s="2">
        <f t="shared" si="3"/>
        <v>0</v>
      </c>
      <c r="AQ24" s="2">
        <f t="shared" ca="1" si="2"/>
        <v>31</v>
      </c>
      <c r="AR24" s="2">
        <f t="shared" si="4"/>
        <v>0</v>
      </c>
      <c r="AS24" s="2">
        <v>29000</v>
      </c>
      <c r="AT24" s="2">
        <f t="shared" si="5"/>
        <v>1450</v>
      </c>
      <c r="AU24" s="3">
        <f t="shared" ca="1" si="6"/>
        <v>935.48387096774195</v>
      </c>
      <c r="AV24" s="3">
        <f t="shared" si="7"/>
        <v>3000</v>
      </c>
      <c r="AW24" s="2">
        <f t="shared" ca="1" si="8"/>
        <v>0</v>
      </c>
      <c r="AX24" s="3">
        <f t="shared" si="9"/>
        <v>0</v>
      </c>
    </row>
  </sheetData>
  <mergeCells count="20">
    <mergeCell ref="AW8:AW9"/>
    <mergeCell ref="AX8:AX9"/>
    <mergeCell ref="AQ8:AQ9"/>
    <mergeCell ref="AR8:AR9"/>
    <mergeCell ref="D8:D9"/>
    <mergeCell ref="AL8:AL9"/>
    <mergeCell ref="AM8:AM9"/>
    <mergeCell ref="AN8:AN9"/>
    <mergeCell ref="AO8:AO9"/>
    <mergeCell ref="AS8:AS9"/>
    <mergeCell ref="AT8:AT9"/>
    <mergeCell ref="AU8:AU9"/>
    <mergeCell ref="AV8:AV9"/>
    <mergeCell ref="AP8:AP9"/>
    <mergeCell ref="C2:AJ4"/>
    <mergeCell ref="AL2:AX4"/>
    <mergeCell ref="B6:E6"/>
    <mergeCell ref="F6:G6"/>
    <mergeCell ref="K6:O6"/>
    <mergeCell ref="Q6:V6"/>
  </mergeCells>
  <conditionalFormatting sqref="F10:AJ24">
    <cfRule type="expression" dxfId="4" priority="1">
      <formula>F$8="sun"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jan</vt:lpstr>
      <vt:lpstr>feb</vt:lpstr>
      <vt:lpstr>mar</vt:lpstr>
      <vt:lpstr>apr</vt:lpstr>
      <vt:lpstr>may</vt:lpstr>
      <vt:lpstr>jun</vt:lpstr>
      <vt:lpstr>july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BALJEET DAGAR1144</dc:creator>
  <cp:lastModifiedBy>BALJEET DAGAR1144</cp:lastModifiedBy>
  <dcterms:created xsi:type="dcterms:W3CDTF">2019-11-01T05:12:36Z</dcterms:created>
  <dcterms:modified xsi:type="dcterms:W3CDTF">2019-11-07T05:54:18Z</dcterms:modified>
</cp:coreProperties>
</file>